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пр.2" sheetId="1" r:id="rId1"/>
    <sheet name="пр.2 (2)" sheetId="2" r:id="rId2"/>
    <sheet name="Лист1" sheetId="3" r:id="rId3"/>
  </sheets>
  <definedNames>
    <definedName name="_xlnm.Print_Area" localSheetId="0">'пр.2'!$A$1:$T$83</definedName>
    <definedName name="_xlnm.Print_Area" localSheetId="1">'пр.2 (2)'!$A$1:$U$51</definedName>
  </definedNames>
  <calcPr fullCalcOnLoad="1"/>
</workbook>
</file>

<file path=xl/sharedStrings.xml><?xml version="1.0" encoding="utf-8"?>
<sst xmlns="http://schemas.openxmlformats.org/spreadsheetml/2006/main" count="186" uniqueCount="101">
  <si>
    <t>Приложение 2.</t>
  </si>
  <si>
    <t>(млн. руб.)</t>
  </si>
  <si>
    <t>Наименование проекта программы</t>
  </si>
  <si>
    <t>Мероприятия</t>
  </si>
  <si>
    <t>Наличие ПСД</t>
  </si>
  <si>
    <t>Наличие согласования с ФОИВ федерального финансрования в 2011 году</t>
  </si>
  <si>
    <t>Объем инвестиций, млн. руб.</t>
  </si>
  <si>
    <t>в том числе</t>
  </si>
  <si>
    <t xml:space="preserve"> средства федерального бюджета</t>
  </si>
  <si>
    <t>средства бюджета субъекта РФ</t>
  </si>
  <si>
    <t>средства муниципального бюджета</t>
  </si>
  <si>
    <t>Развитие дорожной инфраструктуры в рамках РЦП "Развитие автомобильных дорог в УР (2010-2015годы)"</t>
  </si>
  <si>
    <t>Строительство объектов социальной сферы  в рамках программы социально-экономического развития Удмуртской Республики на 2010-2014 годы и на период до 2019 года</t>
  </si>
  <si>
    <t>Ведомственная целевая программа дополнительных мероприятий, направленных на снижение напряженности на рынке труда Удмуртской Республики</t>
  </si>
  <si>
    <t xml:space="preserve">ВСЕГО по КПММ </t>
  </si>
  <si>
    <t>СВОДНАЯ ИНФОРМАЦИЯ ПО ФИНАНСИРОВАНИЮ ПРОГРАММ И ПРОЕКТОВ ГОРОДА ГЛАЗОВА УДМУРТСКОЙ РЕСПУБЛИКИ В РАМКАХ КПММ НА 2012-2020 ГОДЫ, МЛН. РУБ.</t>
  </si>
  <si>
    <t>Финансирование 2012г од - всего</t>
  </si>
  <si>
    <t>Финансирование 2013год - всего</t>
  </si>
  <si>
    <t>Финансирование 2014-2020 гг. - всего</t>
  </si>
  <si>
    <t>Проектные мероприятия, направленные на развитие и модернизацию экономики  моногорода</t>
  </si>
  <si>
    <t>Реструктуризация градообразующего предприятия ОАО "ЧМЗ"</t>
  </si>
  <si>
    <t>Развитие и модернизация производственных мощностей циркониевого производства</t>
  </si>
  <si>
    <t>Совершенствование и модернизация энергетического хозяйства и инженерных сетей</t>
  </si>
  <si>
    <t>Проекты промышленных предприятий города Глазова</t>
  </si>
  <si>
    <t>Проект совместного производства кормоуборочной техники ОАО «Реммаш» и ПО «Гомсельмаш»</t>
  </si>
  <si>
    <t>Модернизация производства ОАО «Реммаш»</t>
  </si>
  <si>
    <t>Комплексное техническое перевооружение ОАО «ФОРМЗ»</t>
  </si>
  <si>
    <t>внебюджетные инвестиции (собственные, привлеченные)</t>
  </si>
  <si>
    <t>Организация производства оборудования для изготовления брикетов на базе предприятия ООО "Машиностроительный комплекс"</t>
  </si>
  <si>
    <t>Модернизация завода железобетонных конструкций ОСПАО "ЧУС"</t>
  </si>
  <si>
    <t>Увеличение производственных мощностей ОАО "Глазовская мебельная фабрика"</t>
  </si>
  <si>
    <t xml:space="preserve">Реконструкция животноводческого комплекса ООО "Удмуртская птицефабрика"  </t>
  </si>
  <si>
    <t>Создание на базе ООО "Педаль" специализированного складского терминала и логистического центра для сельхозпроизводителей северных районов Удмуртии</t>
  </si>
  <si>
    <t>Освоение выпуска мобильных сборно-разборных моек легковых автомобилей ЗАО "Автореммашсервис"</t>
  </si>
  <si>
    <t>Освоение выпуска экологического оборудования – очистных сооружений поверхностных сточных вод ЗАО "Автореммашсервис"</t>
  </si>
  <si>
    <t>Проект ООО "Чепцаполимерстрой" по переработка твердых бытовых и производственных отходов по получению альтернативных источников энергии (электроэнергии, тепловой энергии) и изготовлении строительных материалов</t>
  </si>
  <si>
    <t>Создание инновационо-произовдственного технопарка на территории города Глазова</t>
  </si>
  <si>
    <t xml:space="preserve">Подпрограмма «Энергоэффективность в бюджетной сфере и жилищно-коммунальном хозяйстве города Глазова Удмуртской Республики на 2010 - 2014 гг.» Республиканской целевой программы «Энергоэффективность в Удмуртской Республике на 2010 – 2014 годы»     </t>
  </si>
  <si>
    <t>Организация общегородской системы диспетчеризации зданий для целей интеграции систем пожарной сигнализации, систем контроля и управления доступом и систем ви-деонаблюдения муниципальных объектов города Глазова на 2012 – 2013 годы</t>
  </si>
  <si>
    <r>
      <t>Строительство второй нитки магистрального водовода диаметром 530 мм от насосной станции II подъёма до насосной станции III подъёма.</t>
    </r>
    <r>
      <rPr>
        <b/>
        <sz val="10"/>
        <rFont val="Times New Roman"/>
        <family val="1"/>
      </rPr>
      <t xml:space="preserve"> </t>
    </r>
  </si>
  <si>
    <t xml:space="preserve">   да
</t>
  </si>
  <si>
    <t xml:space="preserve">Внедрение системы управления городским пассажирским транспортом 
в муниципальном образовании «Город Глазов» на 2010-2014 годы
</t>
  </si>
  <si>
    <t>Реконструкция существующего водопровода по ул. Дзержинского.</t>
  </si>
  <si>
    <t xml:space="preserve">да
</t>
  </si>
  <si>
    <t xml:space="preserve">Программа, предусматривающая  перехода на отпуск ресурсов (тепловой энер-гии, горячей и холодной воды, электрической энергии) потребителям в соответствии с показаниями коллективных  (общедомовых) приборов учета потребления таких ресур-сов  на 2012-2013 годы </t>
  </si>
  <si>
    <t>Жилищно-коммнальное хозяйство</t>
  </si>
  <si>
    <t>Поддержка и развитие  предприятий малого и среднего бизнеса</t>
  </si>
  <si>
    <t xml:space="preserve">Проектные мероприятия, направленные на обеспечение  качества жизни  населения и имеющие социальную направленность </t>
  </si>
  <si>
    <t xml:space="preserve">Развитие социальной инфраструктуры </t>
  </si>
  <si>
    <t>Реконструкция здания детского сада № 12 (100 мест)</t>
  </si>
  <si>
    <t>Реконструкция здания консервного цеха ОАО «Удмуртская птицефабрика» под детский сад в п. Птицефабрика (140 мест)</t>
  </si>
  <si>
    <t>Строительство многофункционального центра (2 очередь)</t>
  </si>
  <si>
    <t>Капитальный ремонт здания Ледового дворца спорта МУ СКК "Прогресс"</t>
  </si>
  <si>
    <t>Реконструкция набережной р. Чепца</t>
  </si>
  <si>
    <t>Строительство спортивного зала МОУ "Среднеобразовательной школы № 3"</t>
  </si>
  <si>
    <t>Строительство спортивного зала МОУ "Гимназии №8"</t>
  </si>
  <si>
    <t>Реконструкция кровель на объектах социальной сферы (в том числе замена плоских крыш на скатные)</t>
  </si>
  <si>
    <t>Реконструкция железнодорожного вокзала</t>
  </si>
  <si>
    <t>Проект ООО "РЭУ" по утилизации люминисцентных ламп</t>
  </si>
  <si>
    <t>Техническое перевооружение объектов бюджетной сферы (оснащение системой охранно-пожарной сигнализации с выводом на ЕДДС)</t>
  </si>
  <si>
    <t>Капитальный ремонт тира</t>
  </si>
  <si>
    <t>Благоустройство парка им. М.Горького</t>
  </si>
  <si>
    <t>Строительство распределительного газопровода в МКД с печами Сущевского</t>
  </si>
  <si>
    <t>Мероприятия по содействию занятости населения, направленные на снижение напряженности на рынке труда</t>
  </si>
  <si>
    <t>Приведение дорог в нормативное состояние</t>
  </si>
  <si>
    <t>Строительство искусственых сооруженией (мосты)</t>
  </si>
  <si>
    <t>Рескнструкция искусственных сооружений (мосты)</t>
  </si>
  <si>
    <t>Строительство новых дорог</t>
  </si>
  <si>
    <t>Реконструкция улично-дорожной сети</t>
  </si>
  <si>
    <t>Организация производства по облагораживанию (покрытию) древесных плит и погонажа, а также сопутствующей продукции (ООО «Мебельплит»)</t>
  </si>
  <si>
    <t>Якорный проект: создание отраслевого центра металлургии</t>
  </si>
  <si>
    <t>Организация производства дистанционной рамки для стеклопакетов на 2011-2015 гг. на ОАО "Глазовский заод "Металлист"</t>
  </si>
  <si>
    <t>Строительство корпуса для производства вентиляторов  и дымососов от №8 до №24 на ОАО «Глазовский завод Металлист»</t>
  </si>
  <si>
    <t xml:space="preserve">Создание новых бизнес-структур и привлечение инвестиций
</t>
  </si>
  <si>
    <t xml:space="preserve">Создание необходимых благоприятиных условий для развития малого и среднего предпринимательства 
</t>
  </si>
  <si>
    <t>Модернизация инженерной инфраструктуры</t>
  </si>
  <si>
    <t>Модернизация транспортной инфраструктуры и   автодорожного хозяйства</t>
  </si>
  <si>
    <t>Строительство моста по ул.Вятская, через р. Сыга</t>
  </si>
  <si>
    <t>Строительство моста в продолжении ул. Драгунова, через р. Сыга</t>
  </si>
  <si>
    <t xml:space="preserve">Строительство новой магистрали в продолжении ул. пехтина через р. Чепца </t>
  </si>
  <si>
    <t>Строительство новой северной магистрали в продолжении ул. Белова через р. Чепца</t>
  </si>
  <si>
    <t>Реконструкция моста по ул. Кирова через р. Сыга</t>
  </si>
  <si>
    <t>Реконструкция моста по ул. Кировская</t>
  </si>
  <si>
    <t>Развитие и модернизация жилищно-коммунального хозяйства и инженерной инфраструктуры моногорода Глазова</t>
  </si>
  <si>
    <t>Строительство необходимой инженерной, транспортной и иной инфраструктуры для реализации проекта ООО "Педаль"</t>
  </si>
  <si>
    <t>Строительство необходимой инженерной, транспортной и иной инфраструктуры для реализации проекта ОАО "Глазовская мебельная фабрика"</t>
  </si>
  <si>
    <t>Строительство необходимой инженерной, транспортной и иной инфраструктуры в целях строительства корпуса для производства вентиляторов  и дымососов от №8 до №24 на ОАО «Глазовский завод Металлист»</t>
  </si>
  <si>
    <t>Реконструкция действующих канализационных очистных сооружений ООО "Удмуртская птицефабрика" в г. Глазове с увеличением мощности на 1100 м3/сут</t>
  </si>
  <si>
    <t>Строительство необходимой инженерной, транспортной и иной инфраструктуры для реализации проекта ООО "Мебельплит"</t>
  </si>
  <si>
    <t>Строительство необходимой инженерной, транспортной и иной инфраструктуры для реализации проекта ОАО "ФОРМЗ"</t>
  </si>
  <si>
    <t>Проведение капитального ремонта МКД</t>
  </si>
  <si>
    <t>Строительство жилья в городе</t>
  </si>
  <si>
    <t>Капитальный ремонт спортивных сооружений</t>
  </si>
  <si>
    <t>ВСЕГО по КИП</t>
  </si>
  <si>
    <t>Строительство газовых сетей в рамках РЦП "Газификация УР на 2010-2014 гг."</t>
  </si>
  <si>
    <t>Капитальный ремонт здания детского сада № 12 (100 мест)</t>
  </si>
  <si>
    <t xml:space="preserve">Строительство новой магистрали в продолжении ул. Пехтина через р. Чепца </t>
  </si>
  <si>
    <t>Освоение производства нового вида продукции - медицинской одежды ОАО "Швейная фабрика "Рабочая марка"</t>
  </si>
  <si>
    <t>Меры стимулирования инвестиционной деятельности в отраслях экономики города Глазова</t>
  </si>
  <si>
    <t>Сводная информация по финансированию программ и проектов города Глазова Удмуртской Республики в рамках КПММ на 2012 - 2020 годы, млн. руб.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</si>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</sst>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.5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justify" wrapText="1"/>
    </xf>
    <xf numFmtId="0" fontId="5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4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vertical="top" wrapText="1"/>
    </xf>
    <xf numFmtId="4" fontId="10" fillId="0" borderId="0" xfId="0" applyNumberFormat="1" applyFont="1" applyFill="1" applyAlignment="1">
      <alignment vertical="top"/>
    </xf>
    <xf numFmtId="4" fontId="16" fillId="34" borderId="0" xfId="0" applyNumberFormat="1" applyFont="1" applyFill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4" fontId="10" fillId="34" borderId="0" xfId="0" applyNumberFormat="1" applyFont="1" applyFill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" fontId="16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4" fontId="16" fillId="34" borderId="0" xfId="0" applyNumberFormat="1" applyFont="1" applyFill="1" applyBorder="1" applyAlignment="1">
      <alignment horizontal="center" vertical="top" wrapText="1"/>
    </xf>
    <xf numFmtId="4" fontId="16" fillId="34" borderId="13" xfId="0" applyNumberFormat="1" applyFont="1" applyFill="1" applyBorder="1" applyAlignment="1">
      <alignment horizontal="center" vertical="top" wrapText="1"/>
    </xf>
    <xf numFmtId="4" fontId="16" fillId="34" borderId="0" xfId="0" applyNumberFormat="1" applyFont="1" applyFill="1" applyAlignment="1">
      <alignment horizontal="left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wrapText="1"/>
    </xf>
    <xf numFmtId="0" fontId="14" fillId="0" borderId="14" xfId="52" applyFont="1" applyBorder="1" applyAlignment="1">
      <alignment vertical="center" wrapText="1"/>
      <protection/>
    </xf>
    <xf numFmtId="4" fontId="10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/>
    </xf>
    <xf numFmtId="0" fontId="14" fillId="0" borderId="12" xfId="52" applyFont="1" applyBorder="1" applyAlignment="1">
      <alignment vertical="center" wrapText="1"/>
      <protection/>
    </xf>
    <xf numFmtId="4" fontId="16" fillId="35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 horizontal="center" vertical="top" wrapText="1"/>
    </xf>
    <xf numFmtId="2" fontId="10" fillId="36" borderId="16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top" wrapText="1"/>
    </xf>
    <xf numFmtId="4" fontId="10" fillId="34" borderId="15" xfId="0" applyNumberFormat="1" applyFont="1" applyFill="1" applyBorder="1" applyAlignment="1">
      <alignment horizontal="center" vertical="top" wrapText="1"/>
    </xf>
    <xf numFmtId="4" fontId="10" fillId="34" borderId="18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center" vertical="top" wrapText="1"/>
    </xf>
    <xf numFmtId="2" fontId="16" fillId="35" borderId="19" xfId="0" applyNumberFormat="1" applyFont="1" applyFill="1" applyBorder="1" applyAlignment="1">
      <alignment horizontal="center" vertical="top" wrapText="1"/>
    </xf>
    <xf numFmtId="2" fontId="10" fillId="37" borderId="16" xfId="0" applyNumberFormat="1" applyFont="1" applyFill="1" applyBorder="1" applyAlignment="1">
      <alignment horizontal="center" vertical="top" wrapText="1"/>
    </xf>
    <xf numFmtId="2" fontId="16" fillId="34" borderId="10" xfId="0" applyNumberFormat="1" applyFont="1" applyFill="1" applyBorder="1" applyAlignment="1">
      <alignment horizontal="center" vertical="top" wrapText="1"/>
    </xf>
    <xf numFmtId="4" fontId="16" fillId="34" borderId="20" xfId="0" applyNumberFormat="1" applyFont="1" applyFill="1" applyBorder="1" applyAlignment="1">
      <alignment horizontal="center" vertical="top" wrapText="1"/>
    </xf>
    <xf numFmtId="2" fontId="16" fillId="34" borderId="13" xfId="0" applyNumberFormat="1" applyFont="1" applyFill="1" applyBorder="1" applyAlignment="1">
      <alignment horizontal="center" vertical="top" wrapText="1"/>
    </xf>
    <xf numFmtId="2" fontId="10" fillId="36" borderId="15" xfId="0" applyNumberFormat="1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10" fillId="36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top" wrapText="1"/>
    </xf>
    <xf numFmtId="164" fontId="10" fillId="37" borderId="10" xfId="0" applyNumberFormat="1" applyFont="1" applyFill="1" applyBorder="1" applyAlignment="1">
      <alignment horizontal="center" vertical="top" wrapText="1"/>
    </xf>
    <xf numFmtId="2" fontId="10" fillId="37" borderId="15" xfId="0" applyNumberFormat="1" applyFont="1" applyFill="1" applyBorder="1" applyAlignment="1">
      <alignment horizontal="center" vertical="top" wrapText="1"/>
    </xf>
    <xf numFmtId="2" fontId="11" fillId="36" borderId="10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6" fillId="36" borderId="10" xfId="0" applyNumberFormat="1" applyFont="1" applyFill="1" applyBorder="1" applyAlignment="1">
      <alignment vertical="top" wrapText="1"/>
    </xf>
    <xf numFmtId="4" fontId="6" fillId="36" borderId="0" xfId="0" applyNumberFormat="1" applyFont="1" applyFill="1" applyAlignment="1">
      <alignment vertical="top" wrapText="1"/>
    </xf>
    <xf numFmtId="4" fontId="10" fillId="34" borderId="16" xfId="0" applyNumberFormat="1" applyFont="1" applyFill="1" applyBorder="1" applyAlignment="1">
      <alignment horizontal="center" vertical="top" wrapText="1"/>
    </xf>
    <xf numFmtId="4" fontId="16" fillId="38" borderId="10" xfId="0" applyNumberFormat="1" applyFont="1" applyFill="1" applyBorder="1" applyAlignment="1">
      <alignment horizontal="left" vertical="top" wrapText="1"/>
    </xf>
    <xf numFmtId="0" fontId="16" fillId="35" borderId="0" xfId="0" applyFont="1" applyFill="1" applyAlignment="1">
      <alignment horizontal="left"/>
    </xf>
    <xf numFmtId="4" fontId="10" fillId="35" borderId="15" xfId="0" applyNumberFormat="1" applyFont="1" applyFill="1" applyBorder="1" applyAlignment="1">
      <alignment horizontal="center" vertical="top" wrapText="1"/>
    </xf>
    <xf numFmtId="4" fontId="10" fillId="35" borderId="10" xfId="0" applyNumberFormat="1" applyFont="1" applyFill="1" applyBorder="1" applyAlignment="1">
      <alignment horizontal="center" vertical="top" wrapText="1"/>
    </xf>
    <xf numFmtId="4" fontId="16" fillId="35" borderId="13" xfId="0" applyNumberFormat="1" applyFont="1" applyFill="1" applyBorder="1" applyAlignment="1">
      <alignment horizontal="center" vertical="top" wrapText="1"/>
    </xf>
    <xf numFmtId="4" fontId="10" fillId="35" borderId="16" xfId="0" applyNumberFormat="1" applyFont="1" applyFill="1" applyBorder="1" applyAlignment="1">
      <alignment horizontal="center" vertical="top" wrapText="1"/>
    </xf>
    <xf numFmtId="2" fontId="16" fillId="35" borderId="13" xfId="0" applyNumberFormat="1" applyFont="1" applyFill="1" applyBorder="1" applyAlignment="1">
      <alignment horizontal="center" vertical="top" wrapText="1"/>
    </xf>
    <xf numFmtId="2" fontId="10" fillId="35" borderId="15" xfId="0" applyNumberFormat="1" applyFont="1" applyFill="1" applyBorder="1" applyAlignment="1">
      <alignment horizontal="center" vertical="top" wrapText="1"/>
    </xf>
    <xf numFmtId="2" fontId="10" fillId="35" borderId="16" xfId="0" applyNumberFormat="1" applyFont="1" applyFill="1" applyBorder="1" applyAlignment="1">
      <alignment horizontal="center" vertical="top" wrapText="1"/>
    </xf>
    <xf numFmtId="2" fontId="16" fillId="35" borderId="10" xfId="0" applyNumberFormat="1" applyFont="1" applyFill="1" applyBorder="1" applyAlignment="1">
      <alignment horizontal="center" vertical="top" wrapText="1"/>
    </xf>
    <xf numFmtId="2" fontId="11" fillId="35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vertical="top" wrapText="1"/>
    </xf>
    <xf numFmtId="4" fontId="10" fillId="36" borderId="21" xfId="0" applyNumberFormat="1" applyFont="1" applyFill="1" applyBorder="1" applyAlignment="1">
      <alignment horizontal="center" vertical="top" wrapText="1"/>
    </xf>
    <xf numFmtId="4" fontId="10" fillId="37" borderId="21" xfId="0" applyNumberFormat="1" applyFont="1" applyFill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center" vertical="top" wrapText="1"/>
    </xf>
    <xf numFmtId="4" fontId="10" fillId="35" borderId="21" xfId="0" applyNumberFormat="1" applyFont="1" applyFill="1" applyBorder="1" applyAlignment="1">
      <alignment horizontal="center" vertical="top" wrapText="1"/>
    </xf>
    <xf numFmtId="4" fontId="10" fillId="0" borderId="22" xfId="0" applyNumberFormat="1" applyFont="1" applyFill="1" applyBorder="1" applyAlignment="1">
      <alignment horizontal="center" vertical="top" wrapText="1"/>
    </xf>
    <xf numFmtId="4" fontId="10" fillId="36" borderId="16" xfId="0" applyNumberFormat="1" applyFont="1" applyFill="1" applyBorder="1" applyAlignment="1">
      <alignment horizontal="center" vertical="top" wrapText="1"/>
    </xf>
    <xf numFmtId="4" fontId="10" fillId="37" borderId="16" xfId="0" applyNumberFormat="1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0" fillId="0" borderId="23" xfId="0" applyNumberFormat="1" applyFont="1" applyFill="1" applyBorder="1" applyAlignment="1">
      <alignment horizontal="center" vertical="top" wrapText="1"/>
    </xf>
    <xf numFmtId="4" fontId="10" fillId="0" borderId="24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4" fillId="0" borderId="26" xfId="52" applyFont="1" applyBorder="1" applyAlignment="1">
      <alignment vertical="center" wrapText="1"/>
      <protection/>
    </xf>
    <xf numFmtId="4" fontId="10" fillId="0" borderId="16" xfId="0" applyNumberFormat="1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2" fontId="10" fillId="35" borderId="13" xfId="0" applyNumberFormat="1" applyFont="1" applyFill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0" fontId="14" fillId="0" borderId="10" xfId="52" applyFont="1" applyBorder="1" applyAlignment="1">
      <alignment vertical="center" wrapText="1"/>
      <protection/>
    </xf>
    <xf numFmtId="2" fontId="10" fillId="37" borderId="10" xfId="0" applyNumberFormat="1" applyFont="1" applyFill="1" applyBorder="1" applyAlignment="1">
      <alignment horizontal="center" vertical="top" wrapText="1"/>
    </xf>
    <xf numFmtId="2" fontId="10" fillId="35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vertical="top" wrapText="1"/>
    </xf>
    <xf numFmtId="4" fontId="10" fillId="37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9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6" fillId="34" borderId="27" xfId="0" applyNumberFormat="1" applyFont="1" applyFill="1" applyBorder="1" applyAlignment="1">
      <alignment horizontal="center" vertical="top" wrapText="1"/>
    </xf>
    <xf numFmtId="4" fontId="16" fillId="34" borderId="27" xfId="0" applyNumberFormat="1" applyFont="1" applyFill="1" applyBorder="1" applyAlignment="1">
      <alignment horizontal="center" vertical="top" wrapText="1"/>
    </xf>
    <xf numFmtId="2" fontId="16" fillId="34" borderId="28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4" fontId="10" fillId="4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10" fillId="40" borderId="10" xfId="0" applyNumberFormat="1" applyFont="1" applyFill="1" applyBorder="1" applyAlignment="1">
      <alignment horizontal="left" vertical="top" wrapText="1"/>
    </xf>
    <xf numFmtId="4" fontId="16" fillId="40" borderId="10" xfId="0" applyNumberFormat="1" applyFont="1" applyFill="1" applyBorder="1" applyAlignment="1">
      <alignment horizontal="center" vertical="top" wrapText="1"/>
    </xf>
    <xf numFmtId="4" fontId="2" fillId="40" borderId="10" xfId="0" applyNumberFormat="1" applyFont="1" applyFill="1" applyBorder="1" applyAlignment="1">
      <alignment horizontal="center" vertical="top" wrapText="1"/>
    </xf>
    <xf numFmtId="0" fontId="10" fillId="40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/>
    </xf>
    <xf numFmtId="2" fontId="10" fillId="40" borderId="10" xfId="0" applyNumberFormat="1" applyFont="1" applyFill="1" applyBorder="1" applyAlignment="1">
      <alignment horizontal="center" vertical="center" wrapText="1"/>
    </xf>
    <xf numFmtId="2" fontId="10" fillId="40" borderId="10" xfId="0" applyNumberFormat="1" applyFont="1" applyFill="1" applyBorder="1" applyAlignment="1">
      <alignment horizontal="center" vertical="center"/>
    </xf>
    <xf numFmtId="164" fontId="10" fillId="40" borderId="10" xfId="0" applyNumberFormat="1" applyFont="1" applyFill="1" applyBorder="1" applyAlignment="1">
      <alignment horizontal="center" vertical="top" wrapText="1"/>
    </xf>
    <xf numFmtId="2" fontId="10" fillId="40" borderId="10" xfId="0" applyNumberFormat="1" applyFont="1" applyFill="1" applyBorder="1" applyAlignment="1">
      <alignment horizontal="center" vertical="top" wrapText="1"/>
    </xf>
    <xf numFmtId="4" fontId="10" fillId="40" borderId="10" xfId="0" applyNumberFormat="1" applyFont="1" applyFill="1" applyBorder="1" applyAlignment="1">
      <alignment vertical="top"/>
    </xf>
    <xf numFmtId="4" fontId="10" fillId="4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horizontal="right" wrapText="1"/>
    </xf>
    <xf numFmtId="0" fontId="20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6" fillId="35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left" vertical="center" wrapText="1"/>
    </xf>
    <xf numFmtId="4" fontId="16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top" wrapText="1"/>
    </xf>
    <xf numFmtId="0" fontId="16" fillId="38" borderId="10" xfId="0" applyNumberFormat="1" applyFont="1" applyFill="1" applyBorder="1" applyAlignment="1">
      <alignment horizontal="left" wrapText="1"/>
    </xf>
    <xf numFmtId="0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justify" vertical="center" wrapText="1"/>
    </xf>
    <xf numFmtId="4" fontId="16" fillId="41" borderId="10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4" fontId="16" fillId="34" borderId="32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0" fillId="0" borderId="33" xfId="0" applyNumberFormat="1" applyFont="1" applyFill="1" applyBorder="1" applyAlignment="1">
      <alignment horizontal="center" vertical="top" wrapText="1"/>
    </xf>
    <xf numFmtId="4" fontId="10" fillId="0" borderId="34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35" xfId="0" applyFont="1" applyFill="1" applyBorder="1" applyAlignment="1">
      <alignment vertical="top" wrapText="1"/>
    </xf>
    <xf numFmtId="0" fontId="10" fillId="34" borderId="36" xfId="0" applyFont="1" applyFill="1" applyBorder="1" applyAlignment="1">
      <alignment vertical="top" wrapText="1"/>
    </xf>
    <xf numFmtId="0" fontId="10" fillId="34" borderId="37" xfId="0" applyFont="1" applyFill="1" applyBorder="1" applyAlignment="1">
      <alignment vertical="top" wrapText="1"/>
    </xf>
    <xf numFmtId="4" fontId="10" fillId="0" borderId="38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6" fillId="35" borderId="39" xfId="0" applyFont="1" applyFill="1" applyBorder="1" applyAlignment="1">
      <alignment horizontal="left" vertical="top" wrapText="1"/>
    </xf>
    <xf numFmtId="0" fontId="16" fillId="35" borderId="40" xfId="0" applyFont="1" applyFill="1" applyBorder="1" applyAlignment="1">
      <alignment horizontal="left" vertical="top" wrapText="1"/>
    </xf>
    <xf numFmtId="0" fontId="16" fillId="35" borderId="41" xfId="0" applyFont="1" applyFill="1" applyBorder="1" applyAlignment="1">
      <alignment horizontal="left" vertical="top" wrapText="1"/>
    </xf>
    <xf numFmtId="0" fontId="16" fillId="34" borderId="39" xfId="0" applyFont="1" applyFill="1" applyBorder="1" applyAlignment="1">
      <alignment horizontal="left" vertical="top"/>
    </xf>
    <xf numFmtId="0" fontId="16" fillId="34" borderId="42" xfId="0" applyFont="1" applyFill="1" applyBorder="1" applyAlignment="1">
      <alignment horizontal="left" vertical="top"/>
    </xf>
    <xf numFmtId="0" fontId="16" fillId="34" borderId="4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view="pageBreakPreview" zoomScale="60" zoomScalePageLayoutView="0" workbookViewId="0" topLeftCell="C4">
      <pane ySplit="5" topLeftCell="A9" activePane="bottomLeft" state="frozen"/>
      <selection pane="topLeft" activeCell="A4" sqref="A4"/>
      <selection pane="bottomLeft" activeCell="A4" sqref="A4:T83"/>
    </sheetView>
  </sheetViews>
  <sheetFormatPr defaultColWidth="9.140625" defaultRowHeight="12.75"/>
  <cols>
    <col min="1" max="1" width="16.8515625" style="44" customWidth="1"/>
    <col min="2" max="2" width="48.421875" style="18" customWidth="1"/>
    <col min="3" max="4" width="7.140625" style="24" customWidth="1"/>
    <col min="5" max="5" width="15.7109375" style="18" customWidth="1"/>
    <col min="6" max="6" width="13.28125" style="18" customWidth="1"/>
    <col min="7" max="7" width="15.7109375" style="18" customWidth="1"/>
    <col min="8" max="8" width="14.28125" style="18" customWidth="1"/>
    <col min="9" max="9" width="9.7109375" style="18" customWidth="1"/>
    <col min="10" max="10" width="14.140625" style="18" customWidth="1"/>
    <col min="11" max="11" width="15.8515625" style="24" customWidth="1"/>
    <col min="12" max="12" width="13.421875" style="24" customWidth="1"/>
    <col min="13" max="13" width="12.8515625" style="24" customWidth="1"/>
    <col min="14" max="14" width="12.57421875" style="24" customWidth="1"/>
    <col min="15" max="15" width="13.8515625" style="24" customWidth="1"/>
    <col min="16" max="16" width="13.28125" style="24" customWidth="1"/>
    <col min="17" max="18" width="12.8515625" style="24" customWidth="1"/>
    <col min="19" max="19" width="9.7109375" style="24" customWidth="1"/>
    <col min="20" max="20" width="14.421875" style="24" customWidth="1"/>
    <col min="21" max="21" width="0.71875" style="24" customWidth="1"/>
    <col min="22" max="22" width="11.00390625" style="24" customWidth="1"/>
    <col min="23" max="16384" width="9.140625" style="24" customWidth="1"/>
  </cols>
  <sheetData>
    <row r="1" spans="1:20" s="5" customFormat="1" ht="18.75" customHeight="1">
      <c r="A1" s="1"/>
      <c r="B1" s="2"/>
      <c r="C1" s="3"/>
      <c r="D1" s="3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Q1" s="3"/>
      <c r="R1" s="3"/>
      <c r="T1" s="3" t="s">
        <v>0</v>
      </c>
    </row>
    <row r="2" spans="1:20" s="5" customFormat="1" ht="27.75" customHeight="1">
      <c r="A2" s="1"/>
      <c r="B2" s="4" t="s">
        <v>15</v>
      </c>
      <c r="C2" s="3"/>
      <c r="D2" s="3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6"/>
      <c r="Q2" s="3"/>
      <c r="R2" s="3"/>
      <c r="S2" s="3"/>
      <c r="T2" s="3"/>
    </row>
    <row r="3" spans="1:20" s="5" customFormat="1" ht="18.75" customHeight="1">
      <c r="A3" s="1"/>
      <c r="B3" s="7"/>
      <c r="C3" s="6"/>
      <c r="D3" s="6"/>
      <c r="E3" s="8"/>
      <c r="F3" s="9"/>
      <c r="G3" s="10"/>
      <c r="H3" s="10"/>
      <c r="I3" s="10"/>
      <c r="J3" s="49" t="s">
        <v>1</v>
      </c>
      <c r="K3" s="11"/>
      <c r="L3" s="12"/>
      <c r="M3" s="12"/>
      <c r="N3" s="12"/>
      <c r="O3" s="50" t="s">
        <v>1</v>
      </c>
      <c r="P3" s="11"/>
      <c r="Q3" s="12"/>
      <c r="R3" s="12"/>
      <c r="S3" s="12"/>
      <c r="T3" s="50" t="s">
        <v>1</v>
      </c>
    </row>
    <row r="4" spans="1:20" s="5" customFormat="1" ht="23.25" customHeight="1">
      <c r="A4" s="178" t="s">
        <v>100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0" s="5" customFormat="1" ht="18.75" customHeight="1">
      <c r="A5" s="179" t="s">
        <v>99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8" s="14" customFormat="1" ht="14.25" customHeight="1">
      <c r="A6" s="201" t="s">
        <v>2</v>
      </c>
      <c r="B6" s="180" t="s">
        <v>3</v>
      </c>
      <c r="C6" s="180" t="s">
        <v>4</v>
      </c>
      <c r="D6" s="180" t="s">
        <v>5</v>
      </c>
      <c r="E6" s="194" t="s">
        <v>6</v>
      </c>
      <c r="F6" s="195" t="s">
        <v>16</v>
      </c>
      <c r="G6" s="180" t="s">
        <v>7</v>
      </c>
      <c r="H6" s="180"/>
      <c r="I6" s="180"/>
      <c r="J6" s="180"/>
      <c r="K6" s="192" t="s">
        <v>17</v>
      </c>
      <c r="L6" s="180" t="s">
        <v>7</v>
      </c>
      <c r="M6" s="180"/>
      <c r="N6" s="180"/>
      <c r="O6" s="180"/>
      <c r="P6" s="181" t="s">
        <v>18</v>
      </c>
      <c r="Q6" s="180" t="s">
        <v>7</v>
      </c>
      <c r="R6" s="180"/>
      <c r="S6" s="180"/>
      <c r="T6" s="180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20" s="13" customFormat="1" ht="12.75">
      <c r="A7" s="201"/>
      <c r="B7" s="180"/>
      <c r="C7" s="180"/>
      <c r="D7" s="180"/>
      <c r="E7" s="194"/>
      <c r="F7" s="195"/>
      <c r="G7" s="180" t="s">
        <v>8</v>
      </c>
      <c r="H7" s="180" t="s">
        <v>9</v>
      </c>
      <c r="I7" s="180" t="s">
        <v>10</v>
      </c>
      <c r="J7" s="180" t="s">
        <v>27</v>
      </c>
      <c r="K7" s="192"/>
      <c r="L7" s="180" t="s">
        <v>8</v>
      </c>
      <c r="M7" s="180" t="s">
        <v>9</v>
      </c>
      <c r="N7" s="180" t="s">
        <v>10</v>
      </c>
      <c r="O7" s="180" t="s">
        <v>27</v>
      </c>
      <c r="P7" s="181"/>
      <c r="Q7" s="180" t="s">
        <v>8</v>
      </c>
      <c r="R7" s="180" t="s">
        <v>9</v>
      </c>
      <c r="S7" s="180" t="s">
        <v>10</v>
      </c>
      <c r="T7" s="180" t="s">
        <v>27</v>
      </c>
    </row>
    <row r="8" spans="1:20" s="13" customFormat="1" ht="30" customHeight="1">
      <c r="A8" s="201"/>
      <c r="B8" s="180"/>
      <c r="C8" s="180"/>
      <c r="D8" s="180"/>
      <c r="E8" s="194"/>
      <c r="F8" s="195"/>
      <c r="G8" s="180"/>
      <c r="H8" s="180"/>
      <c r="I8" s="180"/>
      <c r="J8" s="180"/>
      <c r="K8" s="192"/>
      <c r="L8" s="180"/>
      <c r="M8" s="180"/>
      <c r="N8" s="180"/>
      <c r="O8" s="180"/>
      <c r="P8" s="181"/>
      <c r="Q8" s="180"/>
      <c r="R8" s="180"/>
      <c r="S8" s="180"/>
      <c r="T8" s="180"/>
    </row>
    <row r="9" spans="1:20" s="13" customFormat="1" ht="20.25">
      <c r="A9" s="15"/>
      <c r="B9" s="16"/>
      <c r="C9" s="144"/>
      <c r="D9" s="144"/>
      <c r="E9" s="71"/>
      <c r="F9" s="90"/>
      <c r="G9" s="16"/>
      <c r="H9" s="16"/>
      <c r="I9" s="16"/>
      <c r="J9" s="16"/>
      <c r="K9" s="147"/>
      <c r="L9" s="144"/>
      <c r="M9" s="144"/>
      <c r="N9" s="144"/>
      <c r="O9" s="144"/>
      <c r="P9" s="145"/>
      <c r="Q9" s="144"/>
      <c r="R9" s="144"/>
      <c r="S9" s="144"/>
      <c r="T9" s="144"/>
    </row>
    <row r="10" spans="1:20" s="102" customFormat="1" ht="39" customHeight="1">
      <c r="A10" s="197" t="s">
        <v>19</v>
      </c>
      <c r="B10" s="197"/>
      <c r="C10" s="197"/>
      <c r="D10" s="197"/>
      <c r="E10" s="101">
        <f>K10+F10+P10</f>
        <v>22205.297000000002</v>
      </c>
      <c r="F10" s="101">
        <f>F11+F15+F25+F34+F37</f>
        <v>2304.3559999999998</v>
      </c>
      <c r="G10" s="101">
        <f aca="true" t="shared" si="0" ref="G10:T10">G11+G15+G25+G34+G37</f>
        <v>84.6</v>
      </c>
      <c r="H10" s="101">
        <f t="shared" si="0"/>
        <v>107.24000000000001</v>
      </c>
      <c r="I10" s="101">
        <f t="shared" si="0"/>
        <v>4.98</v>
      </c>
      <c r="J10" s="101">
        <f t="shared" si="0"/>
        <v>2107.536</v>
      </c>
      <c r="K10" s="101">
        <f t="shared" si="0"/>
        <v>2625.931</v>
      </c>
      <c r="L10" s="101">
        <f t="shared" si="0"/>
        <v>108.87</v>
      </c>
      <c r="M10" s="101">
        <f t="shared" si="0"/>
        <v>124.482</v>
      </c>
      <c r="N10" s="101">
        <f t="shared" si="0"/>
        <v>0.526</v>
      </c>
      <c r="O10" s="101">
        <f t="shared" si="0"/>
        <v>2392.053</v>
      </c>
      <c r="P10" s="101">
        <f t="shared" si="0"/>
        <v>17275.010000000002</v>
      </c>
      <c r="Q10" s="101">
        <f t="shared" si="0"/>
        <v>9089.4</v>
      </c>
      <c r="R10" s="101">
        <f t="shared" si="0"/>
        <v>200.589</v>
      </c>
      <c r="S10" s="101">
        <f t="shared" si="0"/>
        <v>17.632</v>
      </c>
      <c r="T10" s="101">
        <f t="shared" si="0"/>
        <v>7967.388999999999</v>
      </c>
    </row>
    <row r="11" spans="1:21" s="59" customFormat="1" ht="18.75">
      <c r="A11" s="198" t="s">
        <v>20</v>
      </c>
      <c r="B11" s="198"/>
      <c r="C11" s="198"/>
      <c r="D11" s="198"/>
      <c r="E11" s="148">
        <f>E12+E13+E14</f>
        <v>10135</v>
      </c>
      <c r="F11" s="148">
        <f aca="true" t="shared" si="1" ref="F11:U11">F12+F13+F14</f>
        <v>1441</v>
      </c>
      <c r="G11" s="148">
        <f t="shared" si="1"/>
        <v>0</v>
      </c>
      <c r="H11" s="148">
        <f t="shared" si="1"/>
        <v>0</v>
      </c>
      <c r="I11" s="148">
        <f t="shared" si="1"/>
        <v>0</v>
      </c>
      <c r="J11" s="148">
        <f t="shared" si="1"/>
        <v>1441</v>
      </c>
      <c r="K11" s="148">
        <f t="shared" si="1"/>
        <v>1191</v>
      </c>
      <c r="L11" s="148">
        <f t="shared" si="1"/>
        <v>0</v>
      </c>
      <c r="M11" s="148">
        <f t="shared" si="1"/>
        <v>0</v>
      </c>
      <c r="N11" s="148">
        <f t="shared" si="1"/>
        <v>0</v>
      </c>
      <c r="O11" s="148">
        <f t="shared" si="1"/>
        <v>1191</v>
      </c>
      <c r="P11" s="148">
        <f t="shared" si="1"/>
        <v>7503</v>
      </c>
      <c r="Q11" s="148">
        <f t="shared" si="1"/>
        <v>0</v>
      </c>
      <c r="R11" s="148">
        <f t="shared" si="1"/>
        <v>0</v>
      </c>
      <c r="S11" s="148">
        <f t="shared" si="1"/>
        <v>0</v>
      </c>
      <c r="T11" s="148">
        <f t="shared" si="1"/>
        <v>7503</v>
      </c>
      <c r="U11" s="148">
        <f t="shared" si="1"/>
        <v>0</v>
      </c>
    </row>
    <row r="12" spans="1:20" s="47" customFormat="1" ht="25.5">
      <c r="A12" s="200"/>
      <c r="B12" s="157" t="s">
        <v>21</v>
      </c>
      <c r="C12" s="45"/>
      <c r="D12" s="46"/>
      <c r="E12" s="72">
        <f>F12+K12+P12</f>
        <v>5264</v>
      </c>
      <c r="F12" s="91">
        <f>G12+H12+I12+J12</f>
        <v>1231</v>
      </c>
      <c r="G12" s="146">
        <v>0</v>
      </c>
      <c r="H12" s="146">
        <v>0</v>
      </c>
      <c r="I12" s="146">
        <v>0</v>
      </c>
      <c r="J12" s="146">
        <v>1231</v>
      </c>
      <c r="K12" s="104">
        <f>L12+M12+N12+O12</f>
        <v>984</v>
      </c>
      <c r="L12" s="146">
        <v>0</v>
      </c>
      <c r="M12" s="146">
        <v>0</v>
      </c>
      <c r="N12" s="146">
        <v>0</v>
      </c>
      <c r="O12" s="146">
        <v>984</v>
      </c>
      <c r="P12" s="104">
        <f>Q12+R12+S12+T12</f>
        <v>3049</v>
      </c>
      <c r="Q12" s="146">
        <v>0</v>
      </c>
      <c r="R12" s="146">
        <v>0</v>
      </c>
      <c r="S12" s="146">
        <v>0</v>
      </c>
      <c r="T12" s="146">
        <v>3049</v>
      </c>
    </row>
    <row r="13" spans="1:20" s="47" customFormat="1" ht="25.5">
      <c r="A13" s="200"/>
      <c r="B13" s="157" t="s">
        <v>70</v>
      </c>
      <c r="C13" s="45"/>
      <c r="D13" s="46"/>
      <c r="E13" s="72">
        <f>F13+K13+P13</f>
        <v>4000</v>
      </c>
      <c r="F13" s="91">
        <f>G13+H13+I13+J13</f>
        <v>0</v>
      </c>
      <c r="G13" s="146">
        <v>0</v>
      </c>
      <c r="H13" s="146">
        <v>0</v>
      </c>
      <c r="I13" s="146">
        <v>0</v>
      </c>
      <c r="J13" s="146">
        <v>0</v>
      </c>
      <c r="K13" s="104">
        <f>L13+M13+N13+O13</f>
        <v>0</v>
      </c>
      <c r="L13" s="146">
        <v>0</v>
      </c>
      <c r="M13" s="146">
        <v>0</v>
      </c>
      <c r="N13" s="146">
        <v>0</v>
      </c>
      <c r="O13" s="146">
        <v>0</v>
      </c>
      <c r="P13" s="104">
        <f>Q13+R13+S13+T13</f>
        <v>4000</v>
      </c>
      <c r="Q13" s="146">
        <v>0</v>
      </c>
      <c r="R13" s="146">
        <v>0</v>
      </c>
      <c r="S13" s="146">
        <v>0</v>
      </c>
      <c r="T13" s="146">
        <v>4000</v>
      </c>
    </row>
    <row r="14" spans="1:21" s="47" customFormat="1" ht="25.5">
      <c r="A14" s="200"/>
      <c r="B14" s="157" t="s">
        <v>22</v>
      </c>
      <c r="C14" s="158"/>
      <c r="D14" s="45"/>
      <c r="E14" s="72">
        <f>F14+K14+P14</f>
        <v>871</v>
      </c>
      <c r="F14" s="91">
        <f>G14+H14+I14+J14</f>
        <v>210</v>
      </c>
      <c r="G14" s="146">
        <v>0</v>
      </c>
      <c r="H14" s="146">
        <v>0</v>
      </c>
      <c r="I14" s="146">
        <v>0</v>
      </c>
      <c r="J14" s="146">
        <v>210</v>
      </c>
      <c r="K14" s="104">
        <f>L14+M14+N14+O14</f>
        <v>207</v>
      </c>
      <c r="L14" s="146">
        <v>0</v>
      </c>
      <c r="M14" s="146">
        <v>0</v>
      </c>
      <c r="N14" s="146">
        <v>0</v>
      </c>
      <c r="O14" s="146">
        <v>207</v>
      </c>
      <c r="P14" s="104">
        <f>Q14+R14+S14+T14</f>
        <v>454</v>
      </c>
      <c r="Q14" s="146">
        <v>0</v>
      </c>
      <c r="R14" s="146">
        <v>0</v>
      </c>
      <c r="S14" s="146">
        <v>0</v>
      </c>
      <c r="T14" s="146">
        <v>454</v>
      </c>
      <c r="U14" s="48"/>
    </row>
    <row r="15" spans="1:21" s="53" customFormat="1" ht="18.75">
      <c r="A15" s="199" t="s">
        <v>23</v>
      </c>
      <c r="B15" s="199"/>
      <c r="C15" s="199"/>
      <c r="D15" s="199"/>
      <c r="E15" s="81">
        <f>E16+E17+E18+E19+E20+E21+E22+E23+E24</f>
        <v>1195.86</v>
      </c>
      <c r="F15" s="81">
        <f aca="true" t="shared" si="2" ref="F15:T15">F16+F17+F18+F19+F20+F21+F22+F23+F24</f>
        <v>361.76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81">
        <f t="shared" si="2"/>
        <v>361.76</v>
      </c>
      <c r="K15" s="81">
        <f t="shared" si="2"/>
        <v>565.7</v>
      </c>
      <c r="L15" s="81">
        <f t="shared" si="2"/>
        <v>0</v>
      </c>
      <c r="M15" s="81">
        <f t="shared" si="2"/>
        <v>0</v>
      </c>
      <c r="N15" s="81">
        <f t="shared" si="2"/>
        <v>0</v>
      </c>
      <c r="O15" s="81">
        <f t="shared" si="2"/>
        <v>565.7</v>
      </c>
      <c r="P15" s="81">
        <f t="shared" si="2"/>
        <v>268.4</v>
      </c>
      <c r="Q15" s="81">
        <f t="shared" si="2"/>
        <v>0</v>
      </c>
      <c r="R15" s="81">
        <f t="shared" si="2"/>
        <v>0</v>
      </c>
      <c r="S15" s="81">
        <f t="shared" si="2"/>
        <v>0</v>
      </c>
      <c r="T15" s="81">
        <f t="shared" si="2"/>
        <v>268.4</v>
      </c>
      <c r="U15" s="154">
        <f>U16+U17+U18+U19+U20+U21+U22+U23+U24</f>
        <v>0</v>
      </c>
    </row>
    <row r="16" spans="1:21" s="47" customFormat="1" ht="25.5">
      <c r="A16" s="189"/>
      <c r="B16" s="157" t="s">
        <v>24</v>
      </c>
      <c r="C16" s="57"/>
      <c r="D16" s="51"/>
      <c r="E16" s="72">
        <f aca="true" t="shared" si="3" ref="E16:E63">F16+K16+P16</f>
        <v>13.66</v>
      </c>
      <c r="F16" s="91">
        <f>G16+H16+I16+J16</f>
        <v>13.66</v>
      </c>
      <c r="G16" s="146">
        <v>0</v>
      </c>
      <c r="H16" s="146">
        <v>0</v>
      </c>
      <c r="I16" s="146">
        <v>0</v>
      </c>
      <c r="J16" s="146">
        <v>13.66</v>
      </c>
      <c r="K16" s="104">
        <f>L16+M16+N16+O16</f>
        <v>0</v>
      </c>
      <c r="L16" s="146">
        <v>0</v>
      </c>
      <c r="M16" s="146">
        <v>0</v>
      </c>
      <c r="N16" s="146">
        <v>0</v>
      </c>
      <c r="O16" s="146">
        <v>0</v>
      </c>
      <c r="P16" s="104">
        <f>Q16+R16+S16+T16</f>
        <v>0</v>
      </c>
      <c r="Q16" s="146">
        <v>0</v>
      </c>
      <c r="R16" s="146">
        <v>0</v>
      </c>
      <c r="S16" s="146">
        <v>0</v>
      </c>
      <c r="T16" s="146">
        <v>0</v>
      </c>
      <c r="U16" s="48"/>
    </row>
    <row r="17" spans="1:21" s="47" customFormat="1" ht="12.75">
      <c r="A17" s="189"/>
      <c r="B17" s="157" t="s">
        <v>25</v>
      </c>
      <c r="C17" s="57"/>
      <c r="D17" s="51"/>
      <c r="E17" s="72">
        <f t="shared" si="3"/>
        <v>25.2</v>
      </c>
      <c r="F17" s="91">
        <f aca="true" t="shared" si="4" ref="F17:F24">G17+H17+I17+J17</f>
        <v>6.6</v>
      </c>
      <c r="G17" s="146">
        <v>0</v>
      </c>
      <c r="H17" s="146">
        <v>0</v>
      </c>
      <c r="I17" s="146">
        <v>0</v>
      </c>
      <c r="J17" s="146">
        <v>6.6</v>
      </c>
      <c r="K17" s="104">
        <f aca="true" t="shared" si="5" ref="K17:K24">L17+M17+N17+O17</f>
        <v>8.4</v>
      </c>
      <c r="L17" s="146">
        <v>0</v>
      </c>
      <c r="M17" s="146">
        <v>0</v>
      </c>
      <c r="N17" s="146">
        <v>0</v>
      </c>
      <c r="O17" s="146">
        <v>8.4</v>
      </c>
      <c r="P17" s="104">
        <f aca="true" t="shared" si="6" ref="P17:P24">Q17+R17+S17+T17</f>
        <v>10.2</v>
      </c>
      <c r="Q17" s="146">
        <v>0</v>
      </c>
      <c r="R17" s="146">
        <v>0</v>
      </c>
      <c r="S17" s="146">
        <v>0</v>
      </c>
      <c r="T17" s="146">
        <v>10.2</v>
      </c>
      <c r="U17" s="48"/>
    </row>
    <row r="18" spans="1:21" s="47" customFormat="1" ht="25.5">
      <c r="A18" s="189"/>
      <c r="B18" s="130" t="s">
        <v>26</v>
      </c>
      <c r="C18" s="57"/>
      <c r="D18" s="51"/>
      <c r="E18" s="72">
        <f t="shared" si="3"/>
        <v>150</v>
      </c>
      <c r="F18" s="91">
        <f t="shared" si="4"/>
        <v>150</v>
      </c>
      <c r="G18" s="146">
        <v>0</v>
      </c>
      <c r="H18" s="146">
        <v>0</v>
      </c>
      <c r="I18" s="146">
        <v>0</v>
      </c>
      <c r="J18" s="146">
        <v>150</v>
      </c>
      <c r="K18" s="104">
        <f t="shared" si="5"/>
        <v>0</v>
      </c>
      <c r="L18" s="146">
        <v>0</v>
      </c>
      <c r="M18" s="146">
        <v>0</v>
      </c>
      <c r="N18" s="146">
        <v>0</v>
      </c>
      <c r="O18" s="146"/>
      <c r="P18" s="104">
        <f t="shared" si="6"/>
        <v>0</v>
      </c>
      <c r="Q18" s="146">
        <v>0</v>
      </c>
      <c r="R18" s="146">
        <v>0</v>
      </c>
      <c r="S18" s="146">
        <v>0</v>
      </c>
      <c r="T18" s="146">
        <v>0</v>
      </c>
      <c r="U18" s="48"/>
    </row>
    <row r="19" spans="1:21" s="47" customFormat="1" ht="25.5">
      <c r="A19" s="189"/>
      <c r="B19" s="130" t="s">
        <v>30</v>
      </c>
      <c r="C19" s="57"/>
      <c r="D19" s="51"/>
      <c r="E19" s="72">
        <f t="shared" si="3"/>
        <v>154.7</v>
      </c>
      <c r="F19" s="91">
        <f t="shared" si="4"/>
        <v>49.7</v>
      </c>
      <c r="G19" s="146">
        <v>0</v>
      </c>
      <c r="H19" s="146">
        <v>0</v>
      </c>
      <c r="I19" s="146">
        <v>0</v>
      </c>
      <c r="J19" s="146">
        <v>49.7</v>
      </c>
      <c r="K19" s="104">
        <f t="shared" si="5"/>
        <v>105</v>
      </c>
      <c r="L19" s="146">
        <v>0</v>
      </c>
      <c r="M19" s="146">
        <v>0</v>
      </c>
      <c r="N19" s="146">
        <v>0</v>
      </c>
      <c r="O19" s="146">
        <v>105</v>
      </c>
      <c r="P19" s="104">
        <f t="shared" si="6"/>
        <v>0</v>
      </c>
      <c r="Q19" s="146">
        <v>0</v>
      </c>
      <c r="R19" s="146">
        <v>0</v>
      </c>
      <c r="S19" s="146">
        <v>0</v>
      </c>
      <c r="T19" s="146">
        <v>0</v>
      </c>
      <c r="U19" s="48"/>
    </row>
    <row r="20" spans="1:20" s="47" customFormat="1" ht="38.25">
      <c r="A20" s="189"/>
      <c r="B20" s="130" t="s">
        <v>28</v>
      </c>
      <c r="C20" s="51"/>
      <c r="D20" s="51"/>
      <c r="E20" s="72">
        <f t="shared" si="3"/>
        <v>59</v>
      </c>
      <c r="F20" s="91">
        <f t="shared" si="4"/>
        <v>59</v>
      </c>
      <c r="G20" s="146">
        <v>0</v>
      </c>
      <c r="H20" s="146">
        <v>0</v>
      </c>
      <c r="I20" s="146">
        <v>0</v>
      </c>
      <c r="J20" s="146">
        <v>59</v>
      </c>
      <c r="K20" s="104">
        <f t="shared" si="5"/>
        <v>0</v>
      </c>
      <c r="L20" s="146">
        <v>0</v>
      </c>
      <c r="M20" s="146">
        <v>0</v>
      </c>
      <c r="N20" s="146">
        <v>0</v>
      </c>
      <c r="O20" s="146">
        <v>0</v>
      </c>
      <c r="P20" s="104">
        <f t="shared" si="6"/>
        <v>0</v>
      </c>
      <c r="Q20" s="146">
        <v>0</v>
      </c>
      <c r="R20" s="146">
        <v>0</v>
      </c>
      <c r="S20" s="146">
        <v>0</v>
      </c>
      <c r="T20" s="146">
        <v>0</v>
      </c>
    </row>
    <row r="21" spans="1:21" s="47" customFormat="1" ht="25.5">
      <c r="A21" s="189"/>
      <c r="B21" s="130" t="s">
        <v>29</v>
      </c>
      <c r="C21" s="57"/>
      <c r="D21" s="51"/>
      <c r="E21" s="72">
        <f t="shared" si="3"/>
        <v>192</v>
      </c>
      <c r="F21" s="91">
        <f t="shared" si="4"/>
        <v>24.5</v>
      </c>
      <c r="G21" s="146">
        <v>0</v>
      </c>
      <c r="H21" s="146">
        <v>0</v>
      </c>
      <c r="I21" s="146">
        <v>0</v>
      </c>
      <c r="J21" s="146">
        <v>24.5</v>
      </c>
      <c r="K21" s="104">
        <f t="shared" si="5"/>
        <v>167.5</v>
      </c>
      <c r="L21" s="146">
        <v>0</v>
      </c>
      <c r="M21" s="146">
        <v>0</v>
      </c>
      <c r="N21" s="146">
        <v>0</v>
      </c>
      <c r="O21" s="146">
        <v>167.5</v>
      </c>
      <c r="P21" s="104">
        <f t="shared" si="6"/>
        <v>0</v>
      </c>
      <c r="Q21" s="146">
        <v>0</v>
      </c>
      <c r="R21" s="146">
        <v>0</v>
      </c>
      <c r="S21" s="146">
        <v>0</v>
      </c>
      <c r="T21" s="146">
        <v>0</v>
      </c>
      <c r="U21" s="48"/>
    </row>
    <row r="22" spans="1:21" s="47" customFormat="1" ht="38.25">
      <c r="A22" s="189"/>
      <c r="B22" s="159" t="s">
        <v>71</v>
      </c>
      <c r="C22" s="57"/>
      <c r="D22" s="51"/>
      <c r="E22" s="72">
        <f t="shared" si="3"/>
        <v>1.3</v>
      </c>
      <c r="F22" s="91">
        <f t="shared" si="4"/>
        <v>1.3</v>
      </c>
      <c r="G22" s="146">
        <v>0</v>
      </c>
      <c r="H22" s="146">
        <v>0</v>
      </c>
      <c r="I22" s="146">
        <v>0</v>
      </c>
      <c r="J22" s="146">
        <v>1.3</v>
      </c>
      <c r="K22" s="104">
        <f t="shared" si="5"/>
        <v>0</v>
      </c>
      <c r="L22" s="146">
        <v>0</v>
      </c>
      <c r="M22" s="146">
        <v>0</v>
      </c>
      <c r="N22" s="146">
        <v>0</v>
      </c>
      <c r="O22" s="146">
        <v>0</v>
      </c>
      <c r="P22" s="104">
        <f t="shared" si="6"/>
        <v>0</v>
      </c>
      <c r="Q22" s="146">
        <v>0</v>
      </c>
      <c r="R22" s="146">
        <v>0</v>
      </c>
      <c r="S22" s="146">
        <v>0</v>
      </c>
      <c r="T22" s="146">
        <v>0</v>
      </c>
      <c r="U22" s="48"/>
    </row>
    <row r="23" spans="1:21" s="47" customFormat="1" ht="38.25">
      <c r="A23" s="189"/>
      <c r="B23" s="159" t="s">
        <v>72</v>
      </c>
      <c r="C23" s="57"/>
      <c r="D23" s="51"/>
      <c r="E23" s="72">
        <f t="shared" si="3"/>
        <v>278</v>
      </c>
      <c r="F23" s="91">
        <f t="shared" si="4"/>
        <v>0</v>
      </c>
      <c r="G23" s="146">
        <v>0</v>
      </c>
      <c r="H23" s="146">
        <v>0</v>
      </c>
      <c r="I23" s="146">
        <v>0</v>
      </c>
      <c r="J23" s="146">
        <v>0</v>
      </c>
      <c r="K23" s="104">
        <f t="shared" si="5"/>
        <v>19.8</v>
      </c>
      <c r="L23" s="146">
        <v>0</v>
      </c>
      <c r="M23" s="146">
        <v>0</v>
      </c>
      <c r="N23" s="146">
        <v>0</v>
      </c>
      <c r="O23" s="146">
        <v>19.8</v>
      </c>
      <c r="P23" s="104">
        <f t="shared" si="6"/>
        <v>258.2</v>
      </c>
      <c r="Q23" s="146">
        <v>0</v>
      </c>
      <c r="R23" s="146">
        <v>0</v>
      </c>
      <c r="S23" s="146">
        <v>0</v>
      </c>
      <c r="T23" s="146">
        <v>258.2</v>
      </c>
      <c r="U23" s="48"/>
    </row>
    <row r="24" spans="1:21" s="47" customFormat="1" ht="25.5">
      <c r="A24" s="189"/>
      <c r="B24" s="157" t="s">
        <v>31</v>
      </c>
      <c r="C24" s="160"/>
      <c r="D24" s="45"/>
      <c r="E24" s="72">
        <f t="shared" si="3"/>
        <v>322</v>
      </c>
      <c r="F24" s="91">
        <f t="shared" si="4"/>
        <v>57</v>
      </c>
      <c r="G24" s="146">
        <v>0</v>
      </c>
      <c r="H24" s="146">
        <v>0</v>
      </c>
      <c r="I24" s="146">
        <v>0</v>
      </c>
      <c r="J24" s="146">
        <v>57</v>
      </c>
      <c r="K24" s="104">
        <f t="shared" si="5"/>
        <v>265</v>
      </c>
      <c r="L24" s="146">
        <v>0</v>
      </c>
      <c r="M24" s="146">
        <v>0</v>
      </c>
      <c r="N24" s="146">
        <v>0</v>
      </c>
      <c r="O24" s="146">
        <v>265</v>
      </c>
      <c r="P24" s="104">
        <f t="shared" si="6"/>
        <v>0</v>
      </c>
      <c r="Q24" s="146">
        <v>0</v>
      </c>
      <c r="R24" s="146">
        <v>0</v>
      </c>
      <c r="S24" s="146">
        <v>0</v>
      </c>
      <c r="T24" s="146">
        <v>0</v>
      </c>
      <c r="U24" s="48"/>
    </row>
    <row r="25" spans="1:20" s="60" customFormat="1" ht="18.75">
      <c r="A25" s="196" t="s">
        <v>46</v>
      </c>
      <c r="B25" s="196"/>
      <c r="C25" s="196"/>
      <c r="D25" s="196"/>
      <c r="E25" s="148">
        <f>E26+E27+E28+E29+E30+E31+E32+E33</f>
        <v>540.951</v>
      </c>
      <c r="F25" s="148">
        <f aca="true" t="shared" si="7" ref="F25:T25">F26+F27+F28+F29+F30+F31+F32+F33</f>
        <v>152.176</v>
      </c>
      <c r="G25" s="148">
        <f t="shared" si="7"/>
        <v>26</v>
      </c>
      <c r="H25" s="148">
        <f t="shared" si="7"/>
        <v>1.1</v>
      </c>
      <c r="I25" s="148">
        <f t="shared" si="7"/>
        <v>1.6800000000000002</v>
      </c>
      <c r="J25" s="148">
        <f t="shared" si="7"/>
        <v>123.396</v>
      </c>
      <c r="K25" s="148">
        <f t="shared" si="7"/>
        <v>294.32</v>
      </c>
      <c r="L25" s="148">
        <f t="shared" si="7"/>
        <v>1.07</v>
      </c>
      <c r="M25" s="148">
        <f t="shared" si="7"/>
        <v>2.27</v>
      </c>
      <c r="N25" s="148">
        <f t="shared" si="7"/>
        <v>0.01</v>
      </c>
      <c r="O25" s="148">
        <f t="shared" si="7"/>
        <v>290.96999999999997</v>
      </c>
      <c r="P25" s="148">
        <f t="shared" si="7"/>
        <v>94.455</v>
      </c>
      <c r="Q25" s="148">
        <f t="shared" si="7"/>
        <v>8</v>
      </c>
      <c r="R25" s="148">
        <f t="shared" si="7"/>
        <v>2.335</v>
      </c>
      <c r="S25" s="148">
        <f t="shared" si="7"/>
        <v>13.84</v>
      </c>
      <c r="T25" s="148">
        <f t="shared" si="7"/>
        <v>70.28</v>
      </c>
    </row>
    <row r="26" spans="1:20" s="60" customFormat="1" ht="26.25" customHeight="1">
      <c r="A26" s="202"/>
      <c r="B26" s="157" t="s">
        <v>74</v>
      </c>
      <c r="C26" s="51"/>
      <c r="D26" s="51"/>
      <c r="E26" s="72">
        <f>F26+K26+P26</f>
        <v>159.83</v>
      </c>
      <c r="F26" s="91">
        <f>G26+H26+I26+J26</f>
        <v>27.89</v>
      </c>
      <c r="G26" s="146">
        <v>26</v>
      </c>
      <c r="H26" s="146">
        <v>1.1</v>
      </c>
      <c r="I26" s="146">
        <v>0.68</v>
      </c>
      <c r="J26" s="146">
        <v>0.11</v>
      </c>
      <c r="K26" s="104">
        <f>L26+M26+N26+O26</f>
        <v>37.82</v>
      </c>
      <c r="L26" s="161">
        <v>1.07</v>
      </c>
      <c r="M26" s="161">
        <v>1.6</v>
      </c>
      <c r="N26" s="161">
        <v>0.01</v>
      </c>
      <c r="O26" s="161">
        <v>35.14</v>
      </c>
      <c r="P26" s="104">
        <f>Q26+R26+S26+T26</f>
        <v>94.12</v>
      </c>
      <c r="Q26" s="162">
        <v>8</v>
      </c>
      <c r="R26" s="146">
        <v>2</v>
      </c>
      <c r="S26" s="146">
        <v>13.84</v>
      </c>
      <c r="T26" s="146">
        <v>70.28</v>
      </c>
    </row>
    <row r="27" spans="1:20" s="60" customFormat="1" ht="38.25">
      <c r="A27" s="202"/>
      <c r="B27" s="130" t="s">
        <v>97</v>
      </c>
      <c r="C27" s="51"/>
      <c r="D27" s="51"/>
      <c r="E27" s="72">
        <f aca="true" t="shared" si="8" ref="E27:E33">F27+K27+P27</f>
        <v>26.891000000000002</v>
      </c>
      <c r="F27" s="91">
        <f aca="true" t="shared" si="9" ref="F27:F33">G27+H27+I27+J27</f>
        <v>25.886</v>
      </c>
      <c r="G27" s="146">
        <v>0</v>
      </c>
      <c r="H27" s="146">
        <v>0</v>
      </c>
      <c r="I27" s="146">
        <v>0</v>
      </c>
      <c r="J27" s="146">
        <v>25.886</v>
      </c>
      <c r="K27" s="104">
        <f aca="true" t="shared" si="10" ref="K27:K33">L27+M27+N27+O27</f>
        <v>0.67</v>
      </c>
      <c r="L27" s="146">
        <v>0</v>
      </c>
      <c r="M27" s="146">
        <v>0.67</v>
      </c>
      <c r="N27" s="146">
        <v>0</v>
      </c>
      <c r="O27" s="146">
        <v>0</v>
      </c>
      <c r="P27" s="104">
        <f aca="true" t="shared" si="11" ref="P27:P33">Q27+R27+S27+T27</f>
        <v>0.335</v>
      </c>
      <c r="Q27" s="146">
        <v>0</v>
      </c>
      <c r="R27" s="146">
        <v>0.335</v>
      </c>
      <c r="S27" s="146">
        <v>0</v>
      </c>
      <c r="T27" s="146">
        <v>0</v>
      </c>
    </row>
    <row r="28" spans="1:20" s="60" customFormat="1" ht="38.25">
      <c r="A28" s="202"/>
      <c r="B28" s="163" t="s">
        <v>32</v>
      </c>
      <c r="C28" s="160"/>
      <c r="D28" s="45"/>
      <c r="E28" s="72">
        <f t="shared" si="8"/>
        <v>227.1</v>
      </c>
      <c r="F28" s="91">
        <f t="shared" si="9"/>
        <v>0</v>
      </c>
      <c r="G28" s="146">
        <v>0</v>
      </c>
      <c r="H28" s="146">
        <v>0</v>
      </c>
      <c r="I28" s="146">
        <v>0</v>
      </c>
      <c r="J28" s="146">
        <v>0</v>
      </c>
      <c r="K28" s="104">
        <f t="shared" si="10"/>
        <v>227.1</v>
      </c>
      <c r="L28" s="146">
        <v>0</v>
      </c>
      <c r="M28" s="146">
        <v>0</v>
      </c>
      <c r="N28" s="146">
        <v>0</v>
      </c>
      <c r="O28" s="146">
        <v>227.1</v>
      </c>
      <c r="P28" s="104">
        <f t="shared" si="11"/>
        <v>0</v>
      </c>
      <c r="Q28" s="146">
        <v>0</v>
      </c>
      <c r="R28" s="146">
        <v>0</v>
      </c>
      <c r="S28" s="146">
        <v>0</v>
      </c>
      <c r="T28" s="146">
        <v>0</v>
      </c>
    </row>
    <row r="29" spans="1:20" s="60" customFormat="1" ht="38.25">
      <c r="A29" s="202"/>
      <c r="B29" s="167" t="s">
        <v>69</v>
      </c>
      <c r="C29" s="168"/>
      <c r="D29" s="168"/>
      <c r="E29" s="161">
        <f t="shared" si="8"/>
        <v>24.53</v>
      </c>
      <c r="F29" s="161">
        <f t="shared" si="9"/>
        <v>0</v>
      </c>
      <c r="G29" s="169">
        <v>0</v>
      </c>
      <c r="H29" s="169">
        <v>0</v>
      </c>
      <c r="I29" s="169">
        <v>0</v>
      </c>
      <c r="J29" s="169">
        <v>0</v>
      </c>
      <c r="K29" s="161">
        <f t="shared" si="10"/>
        <v>24.53</v>
      </c>
      <c r="L29" s="169">
        <v>0</v>
      </c>
      <c r="M29" s="169">
        <v>0</v>
      </c>
      <c r="N29" s="169">
        <v>0</v>
      </c>
      <c r="O29" s="169">
        <v>24.53</v>
      </c>
      <c r="P29" s="161">
        <f t="shared" si="11"/>
        <v>0</v>
      </c>
      <c r="Q29" s="168">
        <v>0</v>
      </c>
      <c r="R29" s="168">
        <v>0</v>
      </c>
      <c r="S29" s="168">
        <v>0</v>
      </c>
      <c r="T29" s="168">
        <v>0</v>
      </c>
    </row>
    <row r="30" spans="1:20" s="47" customFormat="1" ht="25.5">
      <c r="A30" s="202"/>
      <c r="B30" s="130" t="s">
        <v>33</v>
      </c>
      <c r="C30" s="51"/>
      <c r="D30" s="51"/>
      <c r="E30" s="72">
        <f t="shared" si="8"/>
        <v>4.9</v>
      </c>
      <c r="F30" s="91">
        <f t="shared" si="9"/>
        <v>2.9</v>
      </c>
      <c r="G30" s="146">
        <v>0</v>
      </c>
      <c r="H30" s="146">
        <v>0</v>
      </c>
      <c r="I30" s="146">
        <v>0</v>
      </c>
      <c r="J30" s="146">
        <v>2.9</v>
      </c>
      <c r="K30" s="104">
        <f t="shared" si="10"/>
        <v>2</v>
      </c>
      <c r="L30" s="146">
        <v>0</v>
      </c>
      <c r="M30" s="146">
        <v>0</v>
      </c>
      <c r="N30" s="146">
        <v>0</v>
      </c>
      <c r="O30" s="146">
        <v>2</v>
      </c>
      <c r="P30" s="104">
        <f t="shared" si="11"/>
        <v>0</v>
      </c>
      <c r="Q30" s="146">
        <v>0</v>
      </c>
      <c r="R30" s="146">
        <v>0</v>
      </c>
      <c r="S30" s="146">
        <v>0</v>
      </c>
      <c r="T30" s="146">
        <v>0</v>
      </c>
    </row>
    <row r="31" spans="1:20" s="47" customFormat="1" ht="38.25">
      <c r="A31" s="202"/>
      <c r="B31" s="130" t="s">
        <v>34</v>
      </c>
      <c r="C31" s="51"/>
      <c r="D31" s="51"/>
      <c r="E31" s="72">
        <f t="shared" si="8"/>
        <v>4.7</v>
      </c>
      <c r="F31" s="91">
        <f t="shared" si="9"/>
        <v>2.5</v>
      </c>
      <c r="G31" s="146">
        <v>0</v>
      </c>
      <c r="H31" s="146">
        <v>0</v>
      </c>
      <c r="I31" s="146">
        <v>0</v>
      </c>
      <c r="J31" s="146">
        <v>2.5</v>
      </c>
      <c r="K31" s="104">
        <f t="shared" si="10"/>
        <v>2.2</v>
      </c>
      <c r="L31" s="146">
        <v>0</v>
      </c>
      <c r="M31" s="146">
        <v>0</v>
      </c>
      <c r="N31" s="146">
        <v>0</v>
      </c>
      <c r="O31" s="146">
        <v>2.2</v>
      </c>
      <c r="P31" s="104">
        <f t="shared" si="11"/>
        <v>0</v>
      </c>
      <c r="Q31" s="146">
        <v>0</v>
      </c>
      <c r="R31" s="146">
        <v>0</v>
      </c>
      <c r="S31" s="146">
        <v>0</v>
      </c>
      <c r="T31" s="146">
        <v>0</v>
      </c>
    </row>
    <row r="32" spans="1:20" s="47" customFormat="1" ht="25.5">
      <c r="A32" s="202"/>
      <c r="B32" s="130" t="s">
        <v>58</v>
      </c>
      <c r="C32" s="51"/>
      <c r="D32" s="51"/>
      <c r="E32" s="72">
        <f t="shared" si="8"/>
        <v>3</v>
      </c>
      <c r="F32" s="91">
        <f t="shared" si="9"/>
        <v>3</v>
      </c>
      <c r="G32" s="146">
        <v>0</v>
      </c>
      <c r="H32" s="146">
        <v>0</v>
      </c>
      <c r="I32" s="146">
        <v>1</v>
      </c>
      <c r="J32" s="146">
        <v>2</v>
      </c>
      <c r="K32" s="104">
        <f t="shared" si="10"/>
        <v>0</v>
      </c>
      <c r="L32" s="146">
        <v>0</v>
      </c>
      <c r="M32" s="146">
        <v>0</v>
      </c>
      <c r="N32" s="146">
        <v>0</v>
      </c>
      <c r="O32" s="146">
        <v>0</v>
      </c>
      <c r="P32" s="104">
        <f t="shared" si="11"/>
        <v>0</v>
      </c>
      <c r="Q32" s="146">
        <v>0</v>
      </c>
      <c r="R32" s="146">
        <v>0</v>
      </c>
      <c r="S32" s="146">
        <v>0</v>
      </c>
      <c r="T32" s="146">
        <v>0</v>
      </c>
    </row>
    <row r="33" spans="1:20" s="47" customFormat="1" ht="63.75">
      <c r="A33" s="202"/>
      <c r="B33" s="159" t="s">
        <v>35</v>
      </c>
      <c r="C33" s="51"/>
      <c r="D33" s="51"/>
      <c r="E33" s="72">
        <f t="shared" si="8"/>
        <v>90</v>
      </c>
      <c r="F33" s="91">
        <f t="shared" si="9"/>
        <v>90</v>
      </c>
      <c r="G33" s="146">
        <v>0</v>
      </c>
      <c r="H33" s="146">
        <v>0</v>
      </c>
      <c r="I33" s="146">
        <v>0</v>
      </c>
      <c r="J33" s="146">
        <v>90</v>
      </c>
      <c r="K33" s="104">
        <f t="shared" si="10"/>
        <v>0</v>
      </c>
      <c r="L33" s="146">
        <v>0</v>
      </c>
      <c r="M33" s="146">
        <v>0</v>
      </c>
      <c r="N33" s="146">
        <v>0</v>
      </c>
      <c r="O33" s="146">
        <v>0</v>
      </c>
      <c r="P33" s="104">
        <f t="shared" si="11"/>
        <v>0</v>
      </c>
      <c r="Q33" s="146">
        <v>0</v>
      </c>
      <c r="R33" s="146">
        <v>0</v>
      </c>
      <c r="S33" s="146">
        <v>0</v>
      </c>
      <c r="T33" s="146">
        <v>0</v>
      </c>
    </row>
    <row r="34" spans="1:20" s="62" customFormat="1" ht="32.25" customHeight="1">
      <c r="A34" s="190" t="s">
        <v>73</v>
      </c>
      <c r="B34" s="190"/>
      <c r="C34" s="190"/>
      <c r="D34" s="190"/>
      <c r="E34" s="148">
        <f>E35+E36</f>
        <v>406.76</v>
      </c>
      <c r="F34" s="148">
        <f aca="true" t="shared" si="12" ref="F34:T34">F35+F36</f>
        <v>130.74</v>
      </c>
      <c r="G34" s="148">
        <f t="shared" si="12"/>
        <v>58.6</v>
      </c>
      <c r="H34" s="148">
        <f t="shared" si="12"/>
        <v>22.14</v>
      </c>
      <c r="I34" s="148">
        <f t="shared" si="12"/>
        <v>0</v>
      </c>
      <c r="J34" s="148">
        <f t="shared" si="12"/>
        <v>50</v>
      </c>
      <c r="K34" s="148">
        <f t="shared" si="12"/>
        <v>90.59</v>
      </c>
      <c r="L34" s="148">
        <f t="shared" si="12"/>
        <v>57.8</v>
      </c>
      <c r="M34" s="148">
        <f t="shared" si="12"/>
        <v>27.29</v>
      </c>
      <c r="N34" s="148">
        <f t="shared" si="12"/>
        <v>0.5</v>
      </c>
      <c r="O34" s="148">
        <f t="shared" si="12"/>
        <v>5</v>
      </c>
      <c r="P34" s="148">
        <f t="shared" si="12"/>
        <v>185.43</v>
      </c>
      <c r="Q34" s="148">
        <f t="shared" si="12"/>
        <v>156.2</v>
      </c>
      <c r="R34" s="148">
        <f t="shared" si="12"/>
        <v>28.73</v>
      </c>
      <c r="S34" s="148">
        <f t="shared" si="12"/>
        <v>0.5</v>
      </c>
      <c r="T34" s="148">
        <f t="shared" si="12"/>
        <v>0</v>
      </c>
    </row>
    <row r="35" spans="1:20" ht="25.5">
      <c r="A35" s="164"/>
      <c r="B35" s="170" t="s">
        <v>98</v>
      </c>
      <c r="C35" s="171"/>
      <c r="D35" s="171"/>
      <c r="E35" s="172">
        <f>F35+K35+P35</f>
        <v>251.76000000000002</v>
      </c>
      <c r="F35" s="173">
        <f>G35+H35+I35+J35</f>
        <v>80.74000000000001</v>
      </c>
      <c r="G35" s="173">
        <v>58.6</v>
      </c>
      <c r="H35" s="173">
        <v>22.14</v>
      </c>
      <c r="I35" s="173">
        <v>0</v>
      </c>
      <c r="J35" s="173">
        <v>0</v>
      </c>
      <c r="K35" s="172">
        <f>L35+M35+N35+O35</f>
        <v>85.59</v>
      </c>
      <c r="L35" s="173">
        <v>57.8</v>
      </c>
      <c r="M35" s="173">
        <v>27.29</v>
      </c>
      <c r="N35" s="173">
        <v>0.5</v>
      </c>
      <c r="O35" s="173">
        <v>0</v>
      </c>
      <c r="P35" s="173">
        <f>Q35+R35+S35+T35</f>
        <v>85.43</v>
      </c>
      <c r="Q35" s="173">
        <v>56.2</v>
      </c>
      <c r="R35" s="173">
        <v>28.73</v>
      </c>
      <c r="S35" s="173">
        <v>0.5</v>
      </c>
      <c r="T35" s="149">
        <v>0</v>
      </c>
    </row>
    <row r="36" spans="1:21" s="47" customFormat="1" ht="25.5">
      <c r="A36" s="45"/>
      <c r="B36" s="163" t="s">
        <v>36</v>
      </c>
      <c r="C36" s="160"/>
      <c r="D36" s="45"/>
      <c r="E36" s="152">
        <f>F36+K36+P36</f>
        <v>155</v>
      </c>
      <c r="F36" s="149">
        <f>G36+H36+I36+J36</f>
        <v>50</v>
      </c>
      <c r="G36" s="153">
        <v>0</v>
      </c>
      <c r="H36" s="153">
        <v>0</v>
      </c>
      <c r="I36" s="153">
        <v>0</v>
      </c>
      <c r="J36" s="153">
        <v>50</v>
      </c>
      <c r="K36" s="150">
        <f>L36+M36+N36+O36</f>
        <v>5</v>
      </c>
      <c r="L36" s="153">
        <v>0</v>
      </c>
      <c r="M36" s="153">
        <v>0</v>
      </c>
      <c r="N36" s="153">
        <v>0</v>
      </c>
      <c r="O36" s="153">
        <v>5</v>
      </c>
      <c r="P36" s="151">
        <f>Q36+R36+S36+T36</f>
        <v>100</v>
      </c>
      <c r="Q36" s="153">
        <v>100</v>
      </c>
      <c r="R36" s="153">
        <v>0</v>
      </c>
      <c r="S36" s="153">
        <v>0</v>
      </c>
      <c r="T36" s="153">
        <v>0</v>
      </c>
      <c r="U36" s="48"/>
    </row>
    <row r="37" spans="1:21" s="53" customFormat="1" ht="40.5" customHeight="1">
      <c r="A37" s="191" t="s">
        <v>83</v>
      </c>
      <c r="B37" s="191"/>
      <c r="C37" s="191"/>
      <c r="D37" s="191"/>
      <c r="E37" s="148">
        <f>E39+E40+E41+E43+E44+E45+E47+E49+E50+E51+E52+E53+E54+E55+E56+E57+E58+E59+E60+E61+E62+E63</f>
        <v>9926.726000000002</v>
      </c>
      <c r="F37" s="148">
        <f aca="true" t="shared" si="13" ref="F37:U37">F39+F40+F41+F43+F44+F45+F47+F49+F50+F51+F52+F53+F54+F55+F56+F57+F58+F59+F60+F61+F62+F63</f>
        <v>218.68</v>
      </c>
      <c r="G37" s="148">
        <f t="shared" si="13"/>
        <v>0</v>
      </c>
      <c r="H37" s="148">
        <f t="shared" si="13"/>
        <v>84</v>
      </c>
      <c r="I37" s="148">
        <f t="shared" si="13"/>
        <v>3.3</v>
      </c>
      <c r="J37" s="148">
        <f t="shared" si="13"/>
        <v>131.38</v>
      </c>
      <c r="K37" s="148">
        <f t="shared" si="13"/>
        <v>484.321</v>
      </c>
      <c r="L37" s="148">
        <f t="shared" si="13"/>
        <v>50</v>
      </c>
      <c r="M37" s="148">
        <f t="shared" si="13"/>
        <v>94.922</v>
      </c>
      <c r="N37" s="148">
        <f t="shared" si="13"/>
        <v>0.016</v>
      </c>
      <c r="O37" s="148">
        <f t="shared" si="13"/>
        <v>339.383</v>
      </c>
      <c r="P37" s="148">
        <f t="shared" si="13"/>
        <v>9223.725</v>
      </c>
      <c r="Q37" s="148">
        <f t="shared" si="13"/>
        <v>8925.199999999999</v>
      </c>
      <c r="R37" s="148">
        <f t="shared" si="13"/>
        <v>169.524</v>
      </c>
      <c r="S37" s="148">
        <f t="shared" si="13"/>
        <v>3.2920000000000003</v>
      </c>
      <c r="T37" s="148">
        <f t="shared" si="13"/>
        <v>125.709</v>
      </c>
      <c r="U37" s="155">
        <f t="shared" si="13"/>
        <v>0</v>
      </c>
    </row>
    <row r="38" spans="1:21" s="55" customFormat="1" ht="12.75">
      <c r="A38" s="188"/>
      <c r="B38" s="193" t="s">
        <v>45</v>
      </c>
      <c r="C38" s="193"/>
      <c r="D38" s="193"/>
      <c r="E38" s="78">
        <f>E39+E40+E41</f>
        <v>213.911</v>
      </c>
      <c r="F38" s="78">
        <f aca="true" t="shared" si="14" ref="F38:T38">F39+F40+F41</f>
        <v>96.72</v>
      </c>
      <c r="G38" s="78">
        <f t="shared" si="14"/>
        <v>0</v>
      </c>
      <c r="H38" s="78">
        <f t="shared" si="14"/>
        <v>0</v>
      </c>
      <c r="I38" s="78">
        <f t="shared" si="14"/>
        <v>3.3</v>
      </c>
      <c r="J38" s="78">
        <f t="shared" si="14"/>
        <v>93.41999999999999</v>
      </c>
      <c r="K38" s="104">
        <f t="shared" si="14"/>
        <v>82.269</v>
      </c>
      <c r="L38" s="78">
        <f t="shared" si="14"/>
        <v>0</v>
      </c>
      <c r="M38" s="78">
        <f t="shared" si="14"/>
        <v>0</v>
      </c>
      <c r="N38" s="78">
        <f t="shared" si="14"/>
        <v>0.016</v>
      </c>
      <c r="O38" s="78">
        <f t="shared" si="14"/>
        <v>82.253</v>
      </c>
      <c r="P38" s="104">
        <f t="shared" si="14"/>
        <v>34.922</v>
      </c>
      <c r="Q38" s="78">
        <f t="shared" si="14"/>
        <v>0</v>
      </c>
      <c r="R38" s="78">
        <f t="shared" si="14"/>
        <v>6.024</v>
      </c>
      <c r="S38" s="78">
        <f t="shared" si="14"/>
        <v>3.249</v>
      </c>
      <c r="T38" s="78">
        <f t="shared" si="14"/>
        <v>25.649</v>
      </c>
      <c r="U38" s="54"/>
    </row>
    <row r="39" spans="1:20" s="47" customFormat="1" ht="76.5">
      <c r="A39" s="188"/>
      <c r="B39" s="130" t="s">
        <v>37</v>
      </c>
      <c r="C39" s="51"/>
      <c r="D39" s="51"/>
      <c r="E39" s="72">
        <f t="shared" si="3"/>
        <v>104.655</v>
      </c>
      <c r="F39" s="91">
        <f>G39+H39+I39+J39</f>
        <v>42.279999999999994</v>
      </c>
      <c r="G39" s="146">
        <v>0</v>
      </c>
      <c r="H39" s="146">
        <v>0</v>
      </c>
      <c r="I39" s="146">
        <v>2.3</v>
      </c>
      <c r="J39" s="146">
        <v>39.98</v>
      </c>
      <c r="K39" s="104">
        <f>L39+M39+N39+O39</f>
        <v>27.453000000000003</v>
      </c>
      <c r="L39" s="161">
        <v>0</v>
      </c>
      <c r="M39" s="161">
        <v>0</v>
      </c>
      <c r="N39" s="161">
        <v>0.01</v>
      </c>
      <c r="O39" s="161">
        <v>27.443</v>
      </c>
      <c r="P39" s="104">
        <f>Q39+R39+S39+T39</f>
        <v>34.922</v>
      </c>
      <c r="Q39" s="146">
        <v>0</v>
      </c>
      <c r="R39" s="146">
        <v>6.024</v>
      </c>
      <c r="S39" s="146">
        <v>3.249</v>
      </c>
      <c r="T39" s="146">
        <v>25.649</v>
      </c>
    </row>
    <row r="40" spans="1:20" s="47" customFormat="1" ht="63.75">
      <c r="A40" s="188"/>
      <c r="B40" s="130" t="s">
        <v>44</v>
      </c>
      <c r="C40" s="51"/>
      <c r="D40" s="51"/>
      <c r="E40" s="72">
        <f t="shared" si="3"/>
        <v>95.311</v>
      </c>
      <c r="F40" s="91">
        <f aca="true" t="shared" si="15" ref="F40:F63">G40+H40+I40+J40</f>
        <v>40.5</v>
      </c>
      <c r="G40" s="146">
        <v>0</v>
      </c>
      <c r="H40" s="146">
        <v>0</v>
      </c>
      <c r="I40" s="146">
        <v>0.5</v>
      </c>
      <c r="J40" s="146">
        <v>40</v>
      </c>
      <c r="K40" s="104">
        <f aca="true" t="shared" si="16" ref="K40:K63">L40+M40+N40+O40</f>
        <v>54.811</v>
      </c>
      <c r="L40" s="146">
        <v>0</v>
      </c>
      <c r="M40" s="146">
        <v>0</v>
      </c>
      <c r="N40" s="174">
        <v>0.001</v>
      </c>
      <c r="O40" s="146">
        <v>54.81</v>
      </c>
      <c r="P40" s="104">
        <f aca="true" t="shared" si="17" ref="P40:P63">Q40+R40+S40+T40</f>
        <v>0</v>
      </c>
      <c r="Q40" s="146">
        <v>0</v>
      </c>
      <c r="R40" s="146">
        <v>0</v>
      </c>
      <c r="S40" s="146">
        <v>0</v>
      </c>
      <c r="T40" s="146">
        <v>0</v>
      </c>
    </row>
    <row r="41" spans="1:20" s="47" customFormat="1" ht="63.75">
      <c r="A41" s="188"/>
      <c r="B41" s="130" t="s">
        <v>38</v>
      </c>
      <c r="C41" s="51"/>
      <c r="D41" s="51"/>
      <c r="E41" s="72">
        <f t="shared" si="3"/>
        <v>13.945</v>
      </c>
      <c r="F41" s="91">
        <f t="shared" si="15"/>
        <v>13.94</v>
      </c>
      <c r="G41" s="146">
        <v>0</v>
      </c>
      <c r="H41" s="146">
        <v>0</v>
      </c>
      <c r="I41" s="146">
        <v>0.5</v>
      </c>
      <c r="J41" s="146">
        <v>13.44</v>
      </c>
      <c r="K41" s="104">
        <f t="shared" si="16"/>
        <v>0.005</v>
      </c>
      <c r="L41" s="146">
        <v>0</v>
      </c>
      <c r="M41" s="146">
        <v>0</v>
      </c>
      <c r="N41" s="174">
        <v>0.005</v>
      </c>
      <c r="O41" s="146">
        <v>0</v>
      </c>
      <c r="P41" s="104">
        <f t="shared" si="17"/>
        <v>0</v>
      </c>
      <c r="Q41" s="146">
        <v>0</v>
      </c>
      <c r="R41" s="146">
        <v>0</v>
      </c>
      <c r="S41" s="146">
        <v>0</v>
      </c>
      <c r="T41" s="146">
        <v>0</v>
      </c>
    </row>
    <row r="42" spans="1:20" s="55" customFormat="1" ht="12.75">
      <c r="A42" s="188"/>
      <c r="B42" s="186" t="s">
        <v>75</v>
      </c>
      <c r="C42" s="186"/>
      <c r="D42" s="186"/>
      <c r="E42" s="72">
        <f t="shared" si="3"/>
        <v>186.34300000000002</v>
      </c>
      <c r="F42" s="91">
        <f t="shared" si="15"/>
        <v>1</v>
      </c>
      <c r="G42" s="78">
        <f aca="true" t="shared" si="18" ref="G42:T42">G43+G44</f>
        <v>0</v>
      </c>
      <c r="H42" s="78">
        <f t="shared" si="18"/>
        <v>0</v>
      </c>
      <c r="I42" s="78">
        <f t="shared" si="18"/>
        <v>0</v>
      </c>
      <c r="J42" s="78">
        <f t="shared" si="18"/>
        <v>1</v>
      </c>
      <c r="K42" s="104">
        <f t="shared" si="16"/>
        <v>50</v>
      </c>
      <c r="L42" s="78">
        <f t="shared" si="18"/>
        <v>50</v>
      </c>
      <c r="M42" s="78">
        <f t="shared" si="18"/>
        <v>0</v>
      </c>
      <c r="N42" s="78">
        <f t="shared" si="18"/>
        <v>0</v>
      </c>
      <c r="O42" s="78">
        <f t="shared" si="18"/>
        <v>0</v>
      </c>
      <c r="P42" s="104">
        <f t="shared" si="17"/>
        <v>135.34300000000002</v>
      </c>
      <c r="Q42" s="78">
        <f t="shared" si="18"/>
        <v>88.8</v>
      </c>
      <c r="R42" s="78">
        <f t="shared" si="18"/>
        <v>46</v>
      </c>
      <c r="S42" s="78">
        <f t="shared" si="18"/>
        <v>0.043</v>
      </c>
      <c r="T42" s="78">
        <f t="shared" si="18"/>
        <v>0.5</v>
      </c>
    </row>
    <row r="43" spans="1:20" s="47" customFormat="1" ht="42.75" customHeight="1">
      <c r="A43" s="188"/>
      <c r="B43" s="130" t="s">
        <v>39</v>
      </c>
      <c r="C43" s="51" t="s">
        <v>40</v>
      </c>
      <c r="D43" s="51"/>
      <c r="E43" s="72">
        <f t="shared" si="3"/>
        <v>151</v>
      </c>
      <c r="F43" s="91">
        <f t="shared" si="15"/>
        <v>1</v>
      </c>
      <c r="G43" s="146">
        <v>0</v>
      </c>
      <c r="H43" s="146">
        <v>0</v>
      </c>
      <c r="I43" s="146">
        <v>0</v>
      </c>
      <c r="J43" s="146">
        <v>1</v>
      </c>
      <c r="K43" s="104">
        <f t="shared" si="16"/>
        <v>50</v>
      </c>
      <c r="L43" s="146">
        <v>50</v>
      </c>
      <c r="M43" s="146">
        <v>0</v>
      </c>
      <c r="N43" s="146">
        <v>0</v>
      </c>
      <c r="O43" s="146">
        <v>0</v>
      </c>
      <c r="P43" s="104">
        <f t="shared" si="17"/>
        <v>100</v>
      </c>
      <c r="Q43" s="146">
        <v>55</v>
      </c>
      <c r="R43" s="146">
        <v>45</v>
      </c>
      <c r="S43" s="146">
        <v>0</v>
      </c>
      <c r="T43" s="146">
        <v>0</v>
      </c>
    </row>
    <row r="44" spans="1:20" s="47" customFormat="1" ht="33.75" customHeight="1">
      <c r="A44" s="188"/>
      <c r="B44" s="130" t="s">
        <v>42</v>
      </c>
      <c r="C44" s="51" t="s">
        <v>43</v>
      </c>
      <c r="D44" s="51"/>
      <c r="E44" s="72">
        <f t="shared" si="3"/>
        <v>35.342999999999996</v>
      </c>
      <c r="F44" s="91">
        <f t="shared" si="15"/>
        <v>0</v>
      </c>
      <c r="G44" s="146">
        <v>0</v>
      </c>
      <c r="H44" s="146">
        <v>0</v>
      </c>
      <c r="I44" s="146">
        <v>0</v>
      </c>
      <c r="J44" s="146">
        <v>0</v>
      </c>
      <c r="K44" s="104">
        <f t="shared" si="16"/>
        <v>0</v>
      </c>
      <c r="L44" s="146">
        <v>0</v>
      </c>
      <c r="M44" s="146">
        <v>0</v>
      </c>
      <c r="N44" s="146">
        <v>0</v>
      </c>
      <c r="O44" s="146">
        <v>0</v>
      </c>
      <c r="P44" s="104">
        <f t="shared" si="17"/>
        <v>35.342999999999996</v>
      </c>
      <c r="Q44" s="146">
        <v>33.8</v>
      </c>
      <c r="R44" s="146">
        <v>1</v>
      </c>
      <c r="S44" s="146">
        <v>0.043</v>
      </c>
      <c r="T44" s="146">
        <v>0.5</v>
      </c>
    </row>
    <row r="45" spans="1:20" s="47" customFormat="1" ht="33.75" customHeight="1">
      <c r="A45" s="188"/>
      <c r="B45" s="142" t="s">
        <v>62</v>
      </c>
      <c r="C45" s="143"/>
      <c r="D45" s="143"/>
      <c r="E45" s="72">
        <f t="shared" si="3"/>
        <v>58.922</v>
      </c>
      <c r="F45" s="91">
        <f t="shared" si="15"/>
        <v>4</v>
      </c>
      <c r="G45" s="140">
        <v>0</v>
      </c>
      <c r="H45" s="140">
        <v>4</v>
      </c>
      <c r="I45" s="140">
        <v>0</v>
      </c>
      <c r="J45" s="140">
        <v>0</v>
      </c>
      <c r="K45" s="104">
        <f t="shared" si="16"/>
        <v>14.922</v>
      </c>
      <c r="L45" s="140">
        <v>0</v>
      </c>
      <c r="M45" s="175">
        <v>14.922</v>
      </c>
      <c r="N45" s="140">
        <v>0</v>
      </c>
      <c r="O45" s="140">
        <v>0</v>
      </c>
      <c r="P45" s="104">
        <f t="shared" si="17"/>
        <v>40</v>
      </c>
      <c r="Q45" s="140">
        <v>0</v>
      </c>
      <c r="R45" s="140">
        <v>40</v>
      </c>
      <c r="S45" s="140">
        <v>0</v>
      </c>
      <c r="T45" s="140">
        <v>0</v>
      </c>
    </row>
    <row r="46" spans="1:20" s="55" customFormat="1" ht="28.5" customHeight="1">
      <c r="A46" s="188"/>
      <c r="B46" s="186" t="s">
        <v>76</v>
      </c>
      <c r="C46" s="186"/>
      <c r="D46" s="186"/>
      <c r="E46" s="72">
        <f t="shared" si="3"/>
        <v>8890.38</v>
      </c>
      <c r="F46" s="91">
        <f t="shared" si="15"/>
        <v>39.96</v>
      </c>
      <c r="G46" s="78">
        <f aca="true" t="shared" si="19" ref="G46:T46">SUM(G47:G57)</f>
        <v>0</v>
      </c>
      <c r="H46" s="78">
        <f t="shared" si="19"/>
        <v>30</v>
      </c>
      <c r="I46" s="78">
        <f t="shared" si="19"/>
        <v>0</v>
      </c>
      <c r="J46" s="78">
        <f t="shared" si="19"/>
        <v>9.96</v>
      </c>
      <c r="K46" s="104">
        <f t="shared" si="16"/>
        <v>81.46000000000001</v>
      </c>
      <c r="L46" s="78">
        <f t="shared" si="19"/>
        <v>0</v>
      </c>
      <c r="M46" s="78">
        <f t="shared" si="19"/>
        <v>30</v>
      </c>
      <c r="N46" s="78">
        <f t="shared" si="19"/>
        <v>0</v>
      </c>
      <c r="O46" s="78">
        <f t="shared" si="19"/>
        <v>51.46</v>
      </c>
      <c r="P46" s="104">
        <f t="shared" si="17"/>
        <v>8768.96</v>
      </c>
      <c r="Q46" s="78">
        <f t="shared" si="19"/>
        <v>8677.5</v>
      </c>
      <c r="R46" s="78">
        <f t="shared" si="19"/>
        <v>67.5</v>
      </c>
      <c r="S46" s="78">
        <f t="shared" si="19"/>
        <v>0</v>
      </c>
      <c r="T46" s="78">
        <f t="shared" si="19"/>
        <v>23.96</v>
      </c>
    </row>
    <row r="47" spans="1:20" s="52" customFormat="1" ht="49.5" customHeight="1">
      <c r="A47" s="188"/>
      <c r="B47" s="130" t="s">
        <v>41</v>
      </c>
      <c r="C47" s="51"/>
      <c r="D47" s="51"/>
      <c r="E47" s="72">
        <f t="shared" si="3"/>
        <v>49.88</v>
      </c>
      <c r="F47" s="91">
        <f t="shared" si="15"/>
        <v>9.96</v>
      </c>
      <c r="G47" s="146">
        <v>0</v>
      </c>
      <c r="H47" s="146">
        <v>0</v>
      </c>
      <c r="I47" s="146">
        <v>0</v>
      </c>
      <c r="J47" s="146">
        <v>9.96</v>
      </c>
      <c r="K47" s="104">
        <f t="shared" si="16"/>
        <v>15.96</v>
      </c>
      <c r="L47" s="146">
        <v>0</v>
      </c>
      <c r="M47" s="146">
        <v>0</v>
      </c>
      <c r="N47" s="146">
        <v>0</v>
      </c>
      <c r="O47" s="161">
        <v>15.96</v>
      </c>
      <c r="P47" s="104">
        <f t="shared" si="17"/>
        <v>23.96</v>
      </c>
      <c r="Q47" s="146">
        <v>0</v>
      </c>
      <c r="R47" s="146">
        <v>0</v>
      </c>
      <c r="S47" s="146">
        <v>0</v>
      </c>
      <c r="T47" s="146">
        <v>23.96</v>
      </c>
    </row>
    <row r="48" spans="1:20" s="52" customFormat="1" ht="49.5" customHeight="1">
      <c r="A48" s="188"/>
      <c r="B48" s="130" t="s">
        <v>11</v>
      </c>
      <c r="C48" s="51"/>
      <c r="D48" s="51"/>
      <c r="E48" s="72">
        <f t="shared" si="3"/>
        <v>0</v>
      </c>
      <c r="F48" s="91">
        <f t="shared" si="15"/>
        <v>0</v>
      </c>
      <c r="G48" s="146"/>
      <c r="H48" s="146"/>
      <c r="I48" s="146"/>
      <c r="J48" s="146"/>
      <c r="K48" s="104">
        <f t="shared" si="16"/>
        <v>0</v>
      </c>
      <c r="L48" s="146"/>
      <c r="M48" s="146"/>
      <c r="N48" s="146"/>
      <c r="O48" s="146"/>
      <c r="P48" s="104">
        <f t="shared" si="17"/>
        <v>0</v>
      </c>
      <c r="Q48" s="146"/>
      <c r="R48" s="146"/>
      <c r="S48" s="146"/>
      <c r="T48" s="146"/>
    </row>
    <row r="49" spans="1:20" s="52" customFormat="1" ht="13.5" customHeight="1">
      <c r="A49" s="188" t="s">
        <v>65</v>
      </c>
      <c r="B49" s="130" t="s">
        <v>77</v>
      </c>
      <c r="C49" s="51"/>
      <c r="D49" s="51"/>
      <c r="E49" s="72">
        <f t="shared" si="3"/>
        <v>250</v>
      </c>
      <c r="F49" s="91">
        <f t="shared" si="15"/>
        <v>0</v>
      </c>
      <c r="G49" s="146">
        <v>0</v>
      </c>
      <c r="H49" s="146">
        <v>0</v>
      </c>
      <c r="I49" s="146">
        <v>0</v>
      </c>
      <c r="J49" s="146">
        <v>0</v>
      </c>
      <c r="K49" s="104">
        <f t="shared" si="16"/>
        <v>2.5</v>
      </c>
      <c r="L49" s="161">
        <v>0</v>
      </c>
      <c r="M49" s="161">
        <v>0</v>
      </c>
      <c r="N49" s="161">
        <v>0</v>
      </c>
      <c r="O49" s="161">
        <v>2.5</v>
      </c>
      <c r="P49" s="161">
        <f>Q49+R49+S49+T49</f>
        <v>247.5</v>
      </c>
      <c r="Q49" s="161">
        <v>247.5</v>
      </c>
      <c r="R49" s="146">
        <v>0</v>
      </c>
      <c r="S49" s="146">
        <v>0</v>
      </c>
      <c r="T49" s="146">
        <v>0</v>
      </c>
    </row>
    <row r="50" spans="1:20" s="52" customFormat="1" ht="27" customHeight="1">
      <c r="A50" s="188"/>
      <c r="B50" s="130" t="s">
        <v>78</v>
      </c>
      <c r="C50" s="51"/>
      <c r="D50" s="51"/>
      <c r="E50" s="72">
        <f t="shared" si="3"/>
        <v>850</v>
      </c>
      <c r="F50" s="91">
        <f t="shared" si="15"/>
        <v>0</v>
      </c>
      <c r="G50" s="146">
        <v>0</v>
      </c>
      <c r="H50" s="146">
        <v>0</v>
      </c>
      <c r="I50" s="146">
        <v>0</v>
      </c>
      <c r="J50" s="146">
        <v>0</v>
      </c>
      <c r="K50" s="104">
        <f t="shared" si="16"/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f t="shared" si="17"/>
        <v>850</v>
      </c>
      <c r="Q50" s="161">
        <v>850</v>
      </c>
      <c r="R50" s="146">
        <v>0</v>
      </c>
      <c r="S50" s="146">
        <v>0</v>
      </c>
      <c r="T50" s="146">
        <v>0</v>
      </c>
    </row>
    <row r="51" spans="1:20" s="52" customFormat="1" ht="28.5" customHeight="1">
      <c r="A51" s="188"/>
      <c r="B51" s="130" t="s">
        <v>96</v>
      </c>
      <c r="C51" s="51"/>
      <c r="D51" s="51"/>
      <c r="E51" s="72">
        <f t="shared" si="3"/>
        <v>2500</v>
      </c>
      <c r="F51" s="91">
        <f t="shared" si="15"/>
        <v>0</v>
      </c>
      <c r="G51" s="146">
        <v>0</v>
      </c>
      <c r="H51" s="146">
        <v>0</v>
      </c>
      <c r="I51" s="146">
        <v>0</v>
      </c>
      <c r="J51" s="146">
        <v>0</v>
      </c>
      <c r="K51" s="104">
        <f t="shared" si="16"/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f t="shared" si="17"/>
        <v>2500</v>
      </c>
      <c r="Q51" s="161">
        <v>2500</v>
      </c>
      <c r="R51" s="146">
        <v>0</v>
      </c>
      <c r="S51" s="146">
        <v>0</v>
      </c>
      <c r="T51" s="146">
        <v>0</v>
      </c>
    </row>
    <row r="52" spans="1:20" s="52" customFormat="1" ht="27" customHeight="1">
      <c r="A52" s="188"/>
      <c r="B52" s="130" t="s">
        <v>80</v>
      </c>
      <c r="C52" s="51"/>
      <c r="D52" s="51"/>
      <c r="E52" s="72">
        <f t="shared" si="3"/>
        <v>2200</v>
      </c>
      <c r="F52" s="91">
        <f t="shared" si="15"/>
        <v>0</v>
      </c>
      <c r="G52" s="146">
        <v>0</v>
      </c>
      <c r="H52" s="146">
        <v>0</v>
      </c>
      <c r="I52" s="146">
        <v>0</v>
      </c>
      <c r="J52" s="146">
        <v>0</v>
      </c>
      <c r="K52" s="104">
        <f t="shared" si="16"/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f t="shared" si="17"/>
        <v>2200</v>
      </c>
      <c r="Q52" s="161">
        <v>2200</v>
      </c>
      <c r="R52" s="146">
        <v>0</v>
      </c>
      <c r="S52" s="146">
        <v>0</v>
      </c>
      <c r="T52" s="146">
        <v>0</v>
      </c>
    </row>
    <row r="53" spans="1:20" s="52" customFormat="1" ht="33" customHeight="1">
      <c r="A53" s="188" t="s">
        <v>66</v>
      </c>
      <c r="B53" s="130" t="s">
        <v>81</v>
      </c>
      <c r="C53" s="51"/>
      <c r="D53" s="51"/>
      <c r="E53" s="72">
        <f t="shared" si="3"/>
        <v>40</v>
      </c>
      <c r="F53" s="91">
        <f t="shared" si="15"/>
        <v>0</v>
      </c>
      <c r="G53" s="146">
        <v>0</v>
      </c>
      <c r="H53" s="146">
        <v>0</v>
      </c>
      <c r="I53" s="146">
        <v>0</v>
      </c>
      <c r="J53" s="146">
        <v>0</v>
      </c>
      <c r="K53" s="104">
        <f t="shared" si="16"/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f t="shared" si="17"/>
        <v>40</v>
      </c>
      <c r="Q53" s="161">
        <v>40</v>
      </c>
      <c r="R53" s="146">
        <v>0</v>
      </c>
      <c r="S53" s="146">
        <v>0</v>
      </c>
      <c r="T53" s="146">
        <v>0</v>
      </c>
    </row>
    <row r="54" spans="1:20" s="52" customFormat="1" ht="27" customHeight="1">
      <c r="A54" s="188"/>
      <c r="B54" s="130" t="s">
        <v>82</v>
      </c>
      <c r="C54" s="51"/>
      <c r="D54" s="51"/>
      <c r="E54" s="72">
        <f t="shared" si="3"/>
        <v>40</v>
      </c>
      <c r="F54" s="91">
        <f t="shared" si="15"/>
        <v>0</v>
      </c>
      <c r="G54" s="146">
        <v>0</v>
      </c>
      <c r="H54" s="146">
        <v>0</v>
      </c>
      <c r="I54" s="146">
        <v>0</v>
      </c>
      <c r="J54" s="146">
        <v>0</v>
      </c>
      <c r="K54" s="104">
        <f t="shared" si="16"/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f t="shared" si="17"/>
        <v>40</v>
      </c>
      <c r="Q54" s="161">
        <v>40</v>
      </c>
      <c r="R54" s="146">
        <v>0</v>
      </c>
      <c r="S54" s="146">
        <v>0</v>
      </c>
      <c r="T54" s="146">
        <v>0</v>
      </c>
    </row>
    <row r="55" spans="1:20" s="52" customFormat="1" ht="17.25" customHeight="1">
      <c r="A55" s="187"/>
      <c r="B55" s="130" t="s">
        <v>67</v>
      </c>
      <c r="C55" s="51"/>
      <c r="D55" s="51"/>
      <c r="E55" s="72">
        <f t="shared" si="3"/>
        <v>1900</v>
      </c>
      <c r="F55" s="91">
        <f t="shared" si="15"/>
        <v>0</v>
      </c>
      <c r="G55" s="146">
        <v>0</v>
      </c>
      <c r="H55" s="146">
        <v>0</v>
      </c>
      <c r="I55" s="146">
        <v>0</v>
      </c>
      <c r="J55" s="146">
        <v>0</v>
      </c>
      <c r="K55" s="104">
        <f t="shared" si="16"/>
        <v>0</v>
      </c>
      <c r="L55" s="161">
        <v>0</v>
      </c>
      <c r="M55" s="176">
        <v>0</v>
      </c>
      <c r="N55" s="161">
        <v>0</v>
      </c>
      <c r="O55" s="161">
        <v>0</v>
      </c>
      <c r="P55" s="161">
        <v>1900</v>
      </c>
      <c r="Q55" s="161">
        <v>1900</v>
      </c>
      <c r="R55" s="146">
        <v>0</v>
      </c>
      <c r="S55" s="146">
        <v>0</v>
      </c>
      <c r="T55" s="146">
        <v>0</v>
      </c>
    </row>
    <row r="56" spans="1:20" s="52" customFormat="1" ht="17.25" customHeight="1">
      <c r="A56" s="187"/>
      <c r="B56" s="130" t="s">
        <v>68</v>
      </c>
      <c r="C56" s="51"/>
      <c r="D56" s="51"/>
      <c r="E56" s="72">
        <f t="shared" si="3"/>
        <v>900</v>
      </c>
      <c r="F56" s="91">
        <f t="shared" si="15"/>
        <v>0</v>
      </c>
      <c r="G56" s="146">
        <v>0</v>
      </c>
      <c r="H56" s="146">
        <v>0</v>
      </c>
      <c r="I56" s="146">
        <v>0</v>
      </c>
      <c r="J56" s="146">
        <v>0</v>
      </c>
      <c r="K56" s="104">
        <f t="shared" si="16"/>
        <v>0</v>
      </c>
      <c r="L56" s="161">
        <v>0</v>
      </c>
      <c r="M56" s="176">
        <v>0</v>
      </c>
      <c r="N56" s="161">
        <v>0</v>
      </c>
      <c r="O56" s="161">
        <v>0</v>
      </c>
      <c r="P56" s="161">
        <v>900</v>
      </c>
      <c r="Q56" s="161">
        <v>900</v>
      </c>
      <c r="R56" s="146">
        <v>0</v>
      </c>
      <c r="S56" s="146">
        <v>0</v>
      </c>
      <c r="T56" s="146">
        <v>0</v>
      </c>
    </row>
    <row r="57" spans="1:20" s="52" customFormat="1" ht="17.25" customHeight="1">
      <c r="A57" s="187"/>
      <c r="B57" s="130" t="s">
        <v>64</v>
      </c>
      <c r="C57" s="51"/>
      <c r="D57" s="51"/>
      <c r="E57" s="72">
        <f t="shared" si="3"/>
        <v>160.5</v>
      </c>
      <c r="F57" s="91">
        <f t="shared" si="15"/>
        <v>30</v>
      </c>
      <c r="G57" s="146">
        <v>0</v>
      </c>
      <c r="H57" s="146">
        <v>30</v>
      </c>
      <c r="I57" s="146">
        <v>0</v>
      </c>
      <c r="J57" s="146">
        <v>0</v>
      </c>
      <c r="K57" s="104">
        <f t="shared" si="16"/>
        <v>63</v>
      </c>
      <c r="L57" s="161">
        <v>0</v>
      </c>
      <c r="M57" s="161">
        <v>30</v>
      </c>
      <c r="N57" s="161">
        <v>0</v>
      </c>
      <c r="O57" s="161">
        <v>33</v>
      </c>
      <c r="P57" s="161">
        <f>Q57+R57+S57+T57</f>
        <v>67.5</v>
      </c>
      <c r="Q57" s="161">
        <v>0</v>
      </c>
      <c r="R57" s="161">
        <v>67.5</v>
      </c>
      <c r="S57" s="146">
        <v>0</v>
      </c>
      <c r="T57" s="146">
        <v>0</v>
      </c>
    </row>
    <row r="58" spans="1:20" s="52" customFormat="1" ht="38.25" customHeight="1">
      <c r="A58" s="187"/>
      <c r="B58" s="170" t="s">
        <v>89</v>
      </c>
      <c r="C58" s="177"/>
      <c r="D58" s="177"/>
      <c r="E58" s="161">
        <f t="shared" si="3"/>
        <v>25</v>
      </c>
      <c r="F58" s="161">
        <f t="shared" si="15"/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f t="shared" si="16"/>
        <v>25</v>
      </c>
      <c r="L58" s="161">
        <v>0</v>
      </c>
      <c r="M58" s="161">
        <v>0</v>
      </c>
      <c r="N58" s="161">
        <v>0</v>
      </c>
      <c r="O58" s="161">
        <v>25</v>
      </c>
      <c r="P58" s="161">
        <f t="shared" si="17"/>
        <v>0</v>
      </c>
      <c r="Q58" s="161">
        <v>0</v>
      </c>
      <c r="R58" s="161">
        <v>0</v>
      </c>
      <c r="S58" s="161">
        <v>0</v>
      </c>
      <c r="T58" s="161">
        <v>0</v>
      </c>
    </row>
    <row r="59" spans="1:20" s="52" customFormat="1" ht="37.5" customHeight="1">
      <c r="A59" s="187"/>
      <c r="B59" s="170" t="s">
        <v>84</v>
      </c>
      <c r="C59" s="177"/>
      <c r="D59" s="177"/>
      <c r="E59" s="161">
        <f t="shared" si="3"/>
        <v>36.6</v>
      </c>
      <c r="F59" s="161">
        <f t="shared" si="15"/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f t="shared" si="16"/>
        <v>36.6</v>
      </c>
      <c r="L59" s="161">
        <v>0</v>
      </c>
      <c r="M59" s="161">
        <v>0</v>
      </c>
      <c r="N59" s="161">
        <v>0</v>
      </c>
      <c r="O59" s="161">
        <v>36.6</v>
      </c>
      <c r="P59" s="161">
        <f t="shared" si="17"/>
        <v>0</v>
      </c>
      <c r="Q59" s="161">
        <v>0</v>
      </c>
      <c r="R59" s="161">
        <v>0</v>
      </c>
      <c r="S59" s="161">
        <v>0</v>
      </c>
      <c r="T59" s="161">
        <v>0</v>
      </c>
    </row>
    <row r="60" spans="1:20" s="52" customFormat="1" ht="56.25" customHeight="1">
      <c r="A60" s="187"/>
      <c r="B60" s="170" t="s">
        <v>86</v>
      </c>
      <c r="C60" s="177"/>
      <c r="D60" s="177"/>
      <c r="E60" s="161">
        <f t="shared" si="3"/>
        <v>38.45</v>
      </c>
      <c r="F60" s="161">
        <f t="shared" si="15"/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f t="shared" si="16"/>
        <v>12.55</v>
      </c>
      <c r="L60" s="161">
        <v>0</v>
      </c>
      <c r="M60" s="161">
        <v>0</v>
      </c>
      <c r="N60" s="161">
        <v>0</v>
      </c>
      <c r="O60" s="161">
        <v>12.55</v>
      </c>
      <c r="P60" s="161">
        <f t="shared" si="17"/>
        <v>25.9</v>
      </c>
      <c r="Q60" s="161">
        <v>0</v>
      </c>
      <c r="R60" s="161">
        <v>0</v>
      </c>
      <c r="S60" s="161">
        <v>0</v>
      </c>
      <c r="T60" s="161">
        <v>25.9</v>
      </c>
    </row>
    <row r="61" spans="1:20" s="52" customFormat="1" ht="46.5" customHeight="1">
      <c r="A61" s="187"/>
      <c r="B61" s="170" t="s">
        <v>85</v>
      </c>
      <c r="C61" s="177"/>
      <c r="D61" s="177"/>
      <c r="E61" s="161">
        <f t="shared" si="3"/>
        <v>154.7</v>
      </c>
      <c r="F61" s="161">
        <f t="shared" si="15"/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f t="shared" si="16"/>
        <v>105</v>
      </c>
      <c r="L61" s="161">
        <v>0</v>
      </c>
      <c r="M61" s="161">
        <v>0</v>
      </c>
      <c r="N61" s="161">
        <v>0</v>
      </c>
      <c r="O61" s="161">
        <v>105</v>
      </c>
      <c r="P61" s="161">
        <f t="shared" si="17"/>
        <v>49.7</v>
      </c>
      <c r="Q61" s="161">
        <v>0</v>
      </c>
      <c r="R61" s="161">
        <v>0</v>
      </c>
      <c r="S61" s="161">
        <v>0</v>
      </c>
      <c r="T61" s="161">
        <v>49.7</v>
      </c>
    </row>
    <row r="62" spans="1:20" s="52" customFormat="1" ht="52.5" customHeight="1">
      <c r="A62" s="187"/>
      <c r="B62" s="170" t="s">
        <v>87</v>
      </c>
      <c r="C62" s="177"/>
      <c r="D62" s="177"/>
      <c r="E62" s="161">
        <f t="shared" si="3"/>
        <v>315.9</v>
      </c>
      <c r="F62" s="161">
        <f t="shared" si="15"/>
        <v>77</v>
      </c>
      <c r="G62" s="161">
        <v>0</v>
      </c>
      <c r="H62" s="161">
        <v>50</v>
      </c>
      <c r="I62" s="161">
        <v>0</v>
      </c>
      <c r="J62" s="161">
        <v>27</v>
      </c>
      <c r="K62" s="161">
        <f t="shared" si="16"/>
        <v>70</v>
      </c>
      <c r="L62" s="161">
        <v>0</v>
      </c>
      <c r="M62" s="161">
        <v>50</v>
      </c>
      <c r="N62" s="161">
        <v>0</v>
      </c>
      <c r="O62" s="161">
        <v>20</v>
      </c>
      <c r="P62" s="161">
        <f t="shared" si="17"/>
        <v>168.9</v>
      </c>
      <c r="Q62" s="161">
        <v>158.9</v>
      </c>
      <c r="R62" s="161">
        <v>10</v>
      </c>
      <c r="S62" s="161">
        <v>0</v>
      </c>
      <c r="T62" s="161">
        <v>0</v>
      </c>
    </row>
    <row r="63" spans="1:20" s="52" customFormat="1" ht="40.5" customHeight="1">
      <c r="A63" s="187"/>
      <c r="B63" s="177" t="s">
        <v>88</v>
      </c>
      <c r="C63" s="176"/>
      <c r="D63" s="176"/>
      <c r="E63" s="161">
        <f t="shared" si="3"/>
        <v>6.52</v>
      </c>
      <c r="F63" s="161">
        <f t="shared" si="15"/>
        <v>0</v>
      </c>
      <c r="G63" s="176">
        <v>0</v>
      </c>
      <c r="H63" s="176">
        <v>0</v>
      </c>
      <c r="I63" s="176">
        <v>0</v>
      </c>
      <c r="J63" s="176">
        <v>0</v>
      </c>
      <c r="K63" s="161">
        <f t="shared" si="16"/>
        <v>6.52</v>
      </c>
      <c r="L63" s="176">
        <v>0</v>
      </c>
      <c r="M63" s="176">
        <v>0</v>
      </c>
      <c r="N63" s="176">
        <v>0</v>
      </c>
      <c r="O63" s="176">
        <v>6.52</v>
      </c>
      <c r="P63" s="161">
        <f t="shared" si="17"/>
        <v>0</v>
      </c>
      <c r="Q63" s="176">
        <v>0</v>
      </c>
      <c r="R63" s="176">
        <v>0</v>
      </c>
      <c r="S63" s="176">
        <v>0</v>
      </c>
      <c r="T63" s="176">
        <v>0</v>
      </c>
    </row>
    <row r="64" spans="1:20" s="69" customFormat="1" ht="54.75" customHeight="1" thickBot="1">
      <c r="A64" s="184" t="s">
        <v>47</v>
      </c>
      <c r="B64" s="184"/>
      <c r="C64" s="184"/>
      <c r="D64" s="184"/>
      <c r="E64" s="110">
        <f>F64+K64+P64</f>
        <v>1165.779</v>
      </c>
      <c r="F64" s="110">
        <f>F65+F81</f>
        <v>119.33699999999999</v>
      </c>
      <c r="G64" s="110">
        <f aca="true" t="shared" si="20" ref="G64:T64">G65+G81</f>
        <v>31.69</v>
      </c>
      <c r="H64" s="110">
        <f t="shared" si="20"/>
        <v>57.962999999999994</v>
      </c>
      <c r="I64" s="110">
        <f t="shared" si="20"/>
        <v>2.254</v>
      </c>
      <c r="J64" s="110">
        <f t="shared" si="20"/>
        <v>27.43</v>
      </c>
      <c r="K64" s="110">
        <f t="shared" si="20"/>
        <v>551.642</v>
      </c>
      <c r="L64" s="110">
        <f t="shared" si="20"/>
        <v>59.012</v>
      </c>
      <c r="M64" s="110">
        <f t="shared" si="20"/>
        <v>174.74</v>
      </c>
      <c r="N64" s="110">
        <f t="shared" si="20"/>
        <v>0.15</v>
      </c>
      <c r="O64" s="110">
        <f t="shared" si="20"/>
        <v>317.74</v>
      </c>
      <c r="P64" s="110">
        <f t="shared" si="20"/>
        <v>494.8</v>
      </c>
      <c r="Q64" s="110">
        <f t="shared" si="20"/>
        <v>95.6</v>
      </c>
      <c r="R64" s="110">
        <f t="shared" si="20"/>
        <v>378.1</v>
      </c>
      <c r="S64" s="110">
        <f t="shared" si="20"/>
        <v>1.1</v>
      </c>
      <c r="T64" s="110">
        <f t="shared" si="20"/>
        <v>20</v>
      </c>
    </row>
    <row r="65" spans="1:21" s="53" customFormat="1" ht="18.75">
      <c r="A65" s="185" t="s">
        <v>48</v>
      </c>
      <c r="B65" s="185"/>
      <c r="C65" s="185"/>
      <c r="D65" s="185"/>
      <c r="E65" s="81">
        <f>E66+E67+E68+E69+E70+E71+E72+E73+E74+E75+E76+E77+E78+E79+E80</f>
        <v>1164.297</v>
      </c>
      <c r="F65" s="81">
        <f aca="true" t="shared" si="21" ref="F65:U65">F66+F67+F68+F69+F70+F71+F72+F73+F74+F75+F76+F77+F78+F79+F80</f>
        <v>118.64699999999999</v>
      </c>
      <c r="G65" s="81">
        <f t="shared" si="21"/>
        <v>31</v>
      </c>
      <c r="H65" s="81">
        <f t="shared" si="21"/>
        <v>57.962999999999994</v>
      </c>
      <c r="I65" s="81">
        <f t="shared" si="21"/>
        <v>2.254</v>
      </c>
      <c r="J65" s="81">
        <f t="shared" si="21"/>
        <v>27.43</v>
      </c>
      <c r="K65" s="81">
        <f t="shared" si="21"/>
        <v>550.85</v>
      </c>
      <c r="L65" s="81">
        <f t="shared" si="21"/>
        <v>58.22</v>
      </c>
      <c r="M65" s="81">
        <f t="shared" si="21"/>
        <v>174.74</v>
      </c>
      <c r="N65" s="81">
        <f t="shared" si="21"/>
        <v>0.15</v>
      </c>
      <c r="O65" s="81">
        <f t="shared" si="21"/>
        <v>317.74</v>
      </c>
      <c r="P65" s="81">
        <f t="shared" si="21"/>
        <v>494.8</v>
      </c>
      <c r="Q65" s="81">
        <f t="shared" si="21"/>
        <v>95.6</v>
      </c>
      <c r="R65" s="81">
        <f t="shared" si="21"/>
        <v>378.1</v>
      </c>
      <c r="S65" s="81">
        <f t="shared" si="21"/>
        <v>1.1</v>
      </c>
      <c r="T65" s="81">
        <f t="shared" si="21"/>
        <v>20</v>
      </c>
      <c r="U65" s="156">
        <f t="shared" si="21"/>
        <v>0</v>
      </c>
    </row>
    <row r="66" spans="1:20" s="19" customFormat="1" ht="25.5">
      <c r="A66" s="183" t="s">
        <v>12</v>
      </c>
      <c r="B66" s="139" t="s">
        <v>95</v>
      </c>
      <c r="C66" s="64"/>
      <c r="D66" s="63"/>
      <c r="E66" s="87">
        <v>28.82</v>
      </c>
      <c r="F66" s="175">
        <f>G66+H66+I66+J66</f>
        <v>15</v>
      </c>
      <c r="G66" s="175">
        <v>0</v>
      </c>
      <c r="H66" s="175">
        <v>15</v>
      </c>
      <c r="I66" s="175">
        <v>0</v>
      </c>
      <c r="J66" s="175">
        <v>0</v>
      </c>
      <c r="K66" s="141">
        <f>L66+M66+N66+O66</f>
        <v>13.82</v>
      </c>
      <c r="L66" s="175">
        <v>0</v>
      </c>
      <c r="M66" s="175">
        <v>13.82</v>
      </c>
      <c r="N66" s="175">
        <v>0</v>
      </c>
      <c r="O66" s="175">
        <v>0</v>
      </c>
      <c r="P66" s="141">
        <f>Q66+R66+S66+T66</f>
        <v>0</v>
      </c>
      <c r="Q66" s="175">
        <v>0</v>
      </c>
      <c r="R66" s="175">
        <v>0</v>
      </c>
      <c r="S66" s="175">
        <v>0</v>
      </c>
      <c r="T66" s="175">
        <v>0</v>
      </c>
    </row>
    <row r="67" spans="1:20" s="19" customFormat="1" ht="38.25">
      <c r="A67" s="183"/>
      <c r="B67" s="139" t="s">
        <v>50</v>
      </c>
      <c r="C67" s="64"/>
      <c r="D67" s="63"/>
      <c r="E67" s="87">
        <f aca="true" t="shared" si="22" ref="E67:E80">F67+K67+P67</f>
        <v>50</v>
      </c>
      <c r="F67" s="175">
        <f aca="true" t="shared" si="23" ref="F67:F80">G67+H67+I67+J67</f>
        <v>0</v>
      </c>
      <c r="G67" s="175">
        <v>0</v>
      </c>
      <c r="H67" s="175">
        <v>0</v>
      </c>
      <c r="I67" s="175">
        <v>0</v>
      </c>
      <c r="J67" s="175">
        <v>0</v>
      </c>
      <c r="K67" s="141">
        <f aca="true" t="shared" si="24" ref="K67:K80">L67+M67+N67+O67</f>
        <v>0</v>
      </c>
      <c r="L67" s="175">
        <v>0</v>
      </c>
      <c r="M67" s="175">
        <v>0</v>
      </c>
      <c r="N67" s="175">
        <v>0</v>
      </c>
      <c r="O67" s="175">
        <v>0</v>
      </c>
      <c r="P67" s="141">
        <f aca="true" t="shared" si="25" ref="P67:P80">Q67+R67+S67+T67</f>
        <v>50</v>
      </c>
      <c r="Q67" s="175">
        <v>0</v>
      </c>
      <c r="R67" s="175">
        <v>50</v>
      </c>
      <c r="S67" s="175">
        <v>0</v>
      </c>
      <c r="T67" s="175">
        <v>0</v>
      </c>
    </row>
    <row r="68" spans="1:20" s="19" customFormat="1" ht="25.5">
      <c r="A68" s="183"/>
      <c r="B68" s="139" t="s">
        <v>51</v>
      </c>
      <c r="C68" s="64"/>
      <c r="D68" s="63"/>
      <c r="E68" s="87">
        <f t="shared" si="22"/>
        <v>32.050000000000004</v>
      </c>
      <c r="F68" s="175">
        <f t="shared" si="23"/>
        <v>0.1</v>
      </c>
      <c r="G68" s="175">
        <v>0</v>
      </c>
      <c r="H68" s="175">
        <v>0</v>
      </c>
      <c r="I68" s="175">
        <v>0.1</v>
      </c>
      <c r="J68" s="175">
        <v>0</v>
      </c>
      <c r="K68" s="141">
        <f t="shared" si="24"/>
        <v>15.75</v>
      </c>
      <c r="L68" s="175">
        <v>15.6</v>
      </c>
      <c r="M68" s="175">
        <v>0</v>
      </c>
      <c r="N68" s="175">
        <v>0.15</v>
      </c>
      <c r="O68" s="175">
        <v>0</v>
      </c>
      <c r="P68" s="141">
        <f t="shared" si="25"/>
        <v>16.200000000000003</v>
      </c>
      <c r="Q68" s="175">
        <v>15.6</v>
      </c>
      <c r="R68" s="175">
        <v>0.5</v>
      </c>
      <c r="S68" s="175">
        <v>0.1</v>
      </c>
      <c r="T68" s="175">
        <v>0</v>
      </c>
    </row>
    <row r="69" spans="1:20" s="19" customFormat="1" ht="25.5">
      <c r="A69" s="183"/>
      <c r="B69" s="139" t="s">
        <v>52</v>
      </c>
      <c r="C69" s="64"/>
      <c r="D69" s="63"/>
      <c r="E69" s="87">
        <f t="shared" si="22"/>
        <v>189.8</v>
      </c>
      <c r="F69" s="175">
        <f t="shared" si="23"/>
        <v>0</v>
      </c>
      <c r="G69" s="175">
        <v>0</v>
      </c>
      <c r="H69" s="175">
        <v>0</v>
      </c>
      <c r="I69" s="175">
        <v>0</v>
      </c>
      <c r="J69" s="175">
        <v>0</v>
      </c>
      <c r="K69" s="141">
        <f t="shared" si="24"/>
        <v>189.8</v>
      </c>
      <c r="L69" s="175">
        <v>0</v>
      </c>
      <c r="M69" s="175">
        <v>2.8</v>
      </c>
      <c r="N69" s="175">
        <v>0</v>
      </c>
      <c r="O69" s="175">
        <v>187</v>
      </c>
      <c r="P69" s="141">
        <f t="shared" si="25"/>
        <v>0</v>
      </c>
      <c r="Q69" s="175">
        <v>0</v>
      </c>
      <c r="R69" s="175">
        <v>0</v>
      </c>
      <c r="S69" s="175">
        <v>0</v>
      </c>
      <c r="T69" s="175">
        <v>0</v>
      </c>
    </row>
    <row r="70" spans="1:20" s="19" customFormat="1" ht="12.75">
      <c r="A70" s="183"/>
      <c r="B70" s="139" t="s">
        <v>92</v>
      </c>
      <c r="C70" s="64"/>
      <c r="D70" s="63"/>
      <c r="E70" s="87">
        <f t="shared" si="22"/>
        <v>131.79999999999998</v>
      </c>
      <c r="F70" s="175">
        <f t="shared" si="23"/>
        <v>0.9</v>
      </c>
      <c r="G70" s="175">
        <v>0</v>
      </c>
      <c r="H70" s="175">
        <v>0.9</v>
      </c>
      <c r="I70" s="175">
        <v>0</v>
      </c>
      <c r="J70" s="175">
        <v>0</v>
      </c>
      <c r="K70" s="141">
        <f t="shared" si="24"/>
        <v>20.3</v>
      </c>
      <c r="L70" s="175">
        <v>0</v>
      </c>
      <c r="M70" s="175">
        <v>20.3</v>
      </c>
      <c r="N70" s="175">
        <v>0</v>
      </c>
      <c r="O70" s="175">
        <v>0</v>
      </c>
      <c r="P70" s="141">
        <f t="shared" si="25"/>
        <v>110.6</v>
      </c>
      <c r="Q70" s="175">
        <v>0</v>
      </c>
      <c r="R70" s="175">
        <v>110.6</v>
      </c>
      <c r="S70" s="175">
        <v>0</v>
      </c>
      <c r="T70" s="175">
        <v>0</v>
      </c>
    </row>
    <row r="71" spans="1:20" s="19" customFormat="1" ht="12.75">
      <c r="A71" s="183"/>
      <c r="B71" s="139" t="s">
        <v>53</v>
      </c>
      <c r="C71" s="64"/>
      <c r="D71" s="63"/>
      <c r="E71" s="87">
        <f t="shared" si="22"/>
        <v>120</v>
      </c>
      <c r="F71" s="175">
        <f t="shared" si="23"/>
        <v>0</v>
      </c>
      <c r="G71" s="175">
        <v>0</v>
      </c>
      <c r="H71" s="175">
        <v>0</v>
      </c>
      <c r="I71" s="175">
        <v>0</v>
      </c>
      <c r="J71" s="175">
        <v>0</v>
      </c>
      <c r="K71" s="141">
        <f t="shared" si="24"/>
        <v>0</v>
      </c>
      <c r="L71" s="175">
        <v>0</v>
      </c>
      <c r="M71" s="175">
        <v>0</v>
      </c>
      <c r="N71" s="175">
        <v>0</v>
      </c>
      <c r="O71" s="175">
        <v>0</v>
      </c>
      <c r="P71" s="141">
        <f t="shared" si="25"/>
        <v>120</v>
      </c>
      <c r="Q71" s="175">
        <v>80</v>
      </c>
      <c r="R71" s="175">
        <v>19</v>
      </c>
      <c r="S71" s="175">
        <v>1</v>
      </c>
      <c r="T71" s="175">
        <v>20</v>
      </c>
    </row>
    <row r="72" spans="1:20" s="19" customFormat="1" ht="25.5">
      <c r="A72" s="183"/>
      <c r="B72" s="139" t="s">
        <v>54</v>
      </c>
      <c r="C72" s="64"/>
      <c r="D72" s="63"/>
      <c r="E72" s="87">
        <f t="shared" si="22"/>
        <v>52.3</v>
      </c>
      <c r="F72" s="175">
        <f t="shared" si="23"/>
        <v>0.1</v>
      </c>
      <c r="G72" s="175">
        <v>0</v>
      </c>
      <c r="H72" s="175">
        <v>0.1</v>
      </c>
      <c r="I72" s="175">
        <v>0</v>
      </c>
      <c r="J72" s="175">
        <v>0</v>
      </c>
      <c r="K72" s="141">
        <f t="shared" si="24"/>
        <v>30</v>
      </c>
      <c r="L72" s="175">
        <v>0</v>
      </c>
      <c r="M72" s="175">
        <v>30</v>
      </c>
      <c r="N72" s="175">
        <v>0</v>
      </c>
      <c r="O72" s="175">
        <v>0</v>
      </c>
      <c r="P72" s="141">
        <v>22.2</v>
      </c>
      <c r="Q72" s="175">
        <v>0</v>
      </c>
      <c r="R72" s="175">
        <v>22.2</v>
      </c>
      <c r="S72" s="175">
        <v>0</v>
      </c>
      <c r="T72" s="175">
        <v>0</v>
      </c>
    </row>
    <row r="73" spans="1:20" s="19" customFormat="1" ht="12.75">
      <c r="A73" s="183"/>
      <c r="B73" s="139" t="s">
        <v>55</v>
      </c>
      <c r="C73" s="64"/>
      <c r="D73" s="63"/>
      <c r="E73" s="87">
        <f t="shared" si="22"/>
        <v>40.7</v>
      </c>
      <c r="F73" s="175">
        <f t="shared" si="23"/>
        <v>10.9</v>
      </c>
      <c r="G73" s="175">
        <v>0</v>
      </c>
      <c r="H73" s="175">
        <v>10.9</v>
      </c>
      <c r="I73" s="175">
        <v>0</v>
      </c>
      <c r="J73" s="175">
        <v>0</v>
      </c>
      <c r="K73" s="141">
        <f t="shared" si="24"/>
        <v>20</v>
      </c>
      <c r="L73" s="175">
        <v>0</v>
      </c>
      <c r="M73" s="175">
        <v>20</v>
      </c>
      <c r="N73" s="175">
        <v>0</v>
      </c>
      <c r="O73" s="175">
        <v>0</v>
      </c>
      <c r="P73" s="141">
        <v>9.8</v>
      </c>
      <c r="Q73" s="175">
        <v>0</v>
      </c>
      <c r="R73" s="175">
        <v>9.8</v>
      </c>
      <c r="S73" s="175">
        <v>0</v>
      </c>
      <c r="T73" s="175">
        <v>0</v>
      </c>
    </row>
    <row r="74" spans="1:20" s="19" customFormat="1" ht="12.75">
      <c r="A74" s="183"/>
      <c r="B74" s="139" t="s">
        <v>57</v>
      </c>
      <c r="C74" s="64"/>
      <c r="D74" s="63"/>
      <c r="E74" s="87">
        <f t="shared" si="22"/>
        <v>302.74</v>
      </c>
      <c r="F74" s="175">
        <f t="shared" si="23"/>
        <v>35</v>
      </c>
      <c r="G74" s="175">
        <v>0</v>
      </c>
      <c r="H74" s="175">
        <v>10</v>
      </c>
      <c r="I74" s="175">
        <v>0</v>
      </c>
      <c r="J74" s="175">
        <v>25</v>
      </c>
      <c r="K74" s="141">
        <f t="shared" si="24"/>
        <v>197.74</v>
      </c>
      <c r="L74" s="175">
        <v>0</v>
      </c>
      <c r="M74" s="175">
        <v>70</v>
      </c>
      <c r="N74" s="175">
        <v>0</v>
      </c>
      <c r="O74" s="175">
        <v>127.74</v>
      </c>
      <c r="P74" s="141">
        <f t="shared" si="25"/>
        <v>70</v>
      </c>
      <c r="Q74" s="175">
        <v>0</v>
      </c>
      <c r="R74" s="175">
        <v>70</v>
      </c>
      <c r="S74" s="175">
        <v>0</v>
      </c>
      <c r="T74" s="175">
        <v>0</v>
      </c>
    </row>
    <row r="75" spans="1:20" s="19" customFormat="1" ht="38.25">
      <c r="A75" s="183"/>
      <c r="B75" s="139" t="s">
        <v>59</v>
      </c>
      <c r="C75" s="64"/>
      <c r="D75" s="63"/>
      <c r="E75" s="87">
        <f t="shared" si="22"/>
        <v>2.25</v>
      </c>
      <c r="F75" s="175">
        <f t="shared" si="23"/>
        <v>0.9</v>
      </c>
      <c r="G75" s="175">
        <v>0</v>
      </c>
      <c r="H75" s="175">
        <v>0.9</v>
      </c>
      <c r="I75" s="175">
        <v>0</v>
      </c>
      <c r="J75" s="175">
        <v>0</v>
      </c>
      <c r="K75" s="141">
        <f t="shared" si="24"/>
        <v>1.35</v>
      </c>
      <c r="L75" s="175">
        <v>0</v>
      </c>
      <c r="M75" s="175">
        <v>1.35</v>
      </c>
      <c r="N75" s="175">
        <v>0</v>
      </c>
      <c r="O75" s="175">
        <v>0</v>
      </c>
      <c r="P75" s="141">
        <f t="shared" si="25"/>
        <v>0</v>
      </c>
      <c r="Q75" s="175">
        <v>0</v>
      </c>
      <c r="R75" s="175">
        <v>0</v>
      </c>
      <c r="S75" s="175">
        <v>0</v>
      </c>
      <c r="T75" s="175">
        <v>0</v>
      </c>
    </row>
    <row r="76" spans="1:20" s="19" customFormat="1" ht="12.75">
      <c r="A76" s="183"/>
      <c r="B76" s="139" t="s">
        <v>61</v>
      </c>
      <c r="C76" s="64"/>
      <c r="D76" s="63"/>
      <c r="E76" s="87">
        <f t="shared" si="22"/>
        <v>34</v>
      </c>
      <c r="F76" s="175">
        <f t="shared" si="23"/>
        <v>0</v>
      </c>
      <c r="G76" s="175">
        <v>0</v>
      </c>
      <c r="H76" s="175">
        <v>0</v>
      </c>
      <c r="I76" s="175">
        <v>0</v>
      </c>
      <c r="J76" s="175">
        <v>0</v>
      </c>
      <c r="K76" s="141">
        <f t="shared" si="24"/>
        <v>3</v>
      </c>
      <c r="L76" s="175">
        <v>0</v>
      </c>
      <c r="M76" s="175">
        <v>0</v>
      </c>
      <c r="N76" s="175">
        <v>0</v>
      </c>
      <c r="O76" s="175">
        <v>3</v>
      </c>
      <c r="P76" s="141">
        <f t="shared" si="25"/>
        <v>31</v>
      </c>
      <c r="Q76" s="175">
        <v>0</v>
      </c>
      <c r="R76" s="175">
        <v>31</v>
      </c>
      <c r="S76" s="175">
        <v>0</v>
      </c>
      <c r="T76" s="175">
        <v>0</v>
      </c>
    </row>
    <row r="77" spans="1:20" s="19" customFormat="1" ht="12.75">
      <c r="A77" s="183"/>
      <c r="B77" s="139" t="s">
        <v>60</v>
      </c>
      <c r="C77" s="64"/>
      <c r="D77" s="63"/>
      <c r="E77" s="87">
        <f t="shared" si="22"/>
        <v>5</v>
      </c>
      <c r="F77" s="175">
        <f t="shared" si="23"/>
        <v>5</v>
      </c>
      <c r="G77" s="175">
        <v>0</v>
      </c>
      <c r="H77" s="175">
        <v>5</v>
      </c>
      <c r="I77" s="175">
        <v>0</v>
      </c>
      <c r="J77" s="175">
        <v>0</v>
      </c>
      <c r="K77" s="141">
        <f t="shared" si="24"/>
        <v>0</v>
      </c>
      <c r="L77" s="175">
        <v>0</v>
      </c>
      <c r="M77" s="175">
        <v>0</v>
      </c>
      <c r="N77" s="175">
        <v>0</v>
      </c>
      <c r="O77" s="175">
        <v>0</v>
      </c>
      <c r="P77" s="141">
        <f t="shared" si="25"/>
        <v>0</v>
      </c>
      <c r="Q77" s="175">
        <v>0</v>
      </c>
      <c r="R77" s="175">
        <v>0</v>
      </c>
      <c r="S77" s="175">
        <v>0</v>
      </c>
      <c r="T77" s="175">
        <v>0</v>
      </c>
    </row>
    <row r="78" spans="1:20" s="19" customFormat="1" ht="25.5">
      <c r="A78" s="183"/>
      <c r="B78" s="139" t="s">
        <v>56</v>
      </c>
      <c r="C78" s="64"/>
      <c r="D78" s="63"/>
      <c r="E78" s="87">
        <f t="shared" si="22"/>
        <v>65</v>
      </c>
      <c r="F78" s="175">
        <f t="shared" si="23"/>
        <v>0</v>
      </c>
      <c r="G78" s="175">
        <v>0</v>
      </c>
      <c r="H78" s="175">
        <v>0</v>
      </c>
      <c r="I78" s="175">
        <v>0</v>
      </c>
      <c r="J78" s="175">
        <v>0</v>
      </c>
      <c r="K78" s="141">
        <f t="shared" si="24"/>
        <v>0</v>
      </c>
      <c r="L78" s="175">
        <v>0</v>
      </c>
      <c r="M78" s="175">
        <v>0</v>
      </c>
      <c r="N78" s="175">
        <v>0</v>
      </c>
      <c r="O78" s="175">
        <v>0</v>
      </c>
      <c r="P78" s="141">
        <f t="shared" si="25"/>
        <v>65</v>
      </c>
      <c r="Q78" s="175">
        <v>0</v>
      </c>
      <c r="R78" s="175">
        <v>65</v>
      </c>
      <c r="S78" s="175">
        <v>0</v>
      </c>
      <c r="T78" s="175">
        <v>0</v>
      </c>
    </row>
    <row r="79" spans="1:20" s="19" customFormat="1" ht="12.75">
      <c r="A79" s="165"/>
      <c r="B79" s="139" t="s">
        <v>90</v>
      </c>
      <c r="C79" s="64"/>
      <c r="D79" s="63"/>
      <c r="E79" s="87">
        <f t="shared" si="22"/>
        <v>41.752</v>
      </c>
      <c r="F79" s="140">
        <f t="shared" si="23"/>
        <v>24.582</v>
      </c>
      <c r="G79" s="88">
        <v>13</v>
      </c>
      <c r="H79" s="88">
        <v>6.998</v>
      </c>
      <c r="I79" s="88">
        <v>2.154</v>
      </c>
      <c r="J79" s="88">
        <v>2.43</v>
      </c>
      <c r="K79" s="141">
        <f t="shared" si="24"/>
        <v>17.17</v>
      </c>
      <c r="L79" s="175">
        <v>8.67</v>
      </c>
      <c r="M79" s="175">
        <v>8.5</v>
      </c>
      <c r="N79" s="175">
        <v>0</v>
      </c>
      <c r="O79" s="175">
        <v>0</v>
      </c>
      <c r="P79" s="141">
        <f t="shared" si="25"/>
        <v>0</v>
      </c>
      <c r="Q79" s="175">
        <v>0</v>
      </c>
      <c r="R79" s="175">
        <v>0</v>
      </c>
      <c r="S79" s="175">
        <v>0</v>
      </c>
      <c r="T79" s="175">
        <v>0</v>
      </c>
    </row>
    <row r="80" spans="1:20" s="19" customFormat="1" ht="12.75">
      <c r="A80" s="165"/>
      <c r="B80" s="139" t="s">
        <v>91</v>
      </c>
      <c r="C80" s="64"/>
      <c r="D80" s="63"/>
      <c r="E80" s="87">
        <f t="shared" si="22"/>
        <v>68.08500000000001</v>
      </c>
      <c r="F80" s="140">
        <f t="shared" si="23"/>
        <v>26.165</v>
      </c>
      <c r="G80" s="88">
        <v>18</v>
      </c>
      <c r="H80" s="88">
        <v>8.165</v>
      </c>
      <c r="I80" s="88">
        <v>0</v>
      </c>
      <c r="J80" s="88">
        <v>0</v>
      </c>
      <c r="K80" s="141">
        <f t="shared" si="24"/>
        <v>41.92</v>
      </c>
      <c r="L80" s="175">
        <v>33.95</v>
      </c>
      <c r="M80" s="175">
        <v>7.97</v>
      </c>
      <c r="N80" s="175">
        <v>0</v>
      </c>
      <c r="O80" s="175">
        <v>0</v>
      </c>
      <c r="P80" s="141">
        <f t="shared" si="25"/>
        <v>0</v>
      </c>
      <c r="Q80" s="175">
        <v>0</v>
      </c>
      <c r="R80" s="175">
        <v>0</v>
      </c>
      <c r="S80" s="175">
        <v>0</v>
      </c>
      <c r="T80" s="175">
        <v>0</v>
      </c>
    </row>
    <row r="81" spans="1:20" s="95" customFormat="1" ht="18.75" customHeight="1">
      <c r="A81" s="182" t="s">
        <v>63</v>
      </c>
      <c r="B81" s="182"/>
      <c r="C81" s="182"/>
      <c r="D81" s="182"/>
      <c r="E81" s="81">
        <f>F81+K81+P81</f>
        <v>1.482</v>
      </c>
      <c r="F81" s="81">
        <f aca="true" t="shared" si="26" ref="F81:T81">F82</f>
        <v>0.69</v>
      </c>
      <c r="G81" s="81">
        <f t="shared" si="26"/>
        <v>0.69</v>
      </c>
      <c r="H81" s="81">
        <f>H82</f>
        <v>0</v>
      </c>
      <c r="I81" s="81">
        <f t="shared" si="26"/>
        <v>0</v>
      </c>
      <c r="J81" s="81">
        <f t="shared" si="26"/>
        <v>0</v>
      </c>
      <c r="K81" s="110">
        <f t="shared" si="26"/>
        <v>0.792</v>
      </c>
      <c r="L81" s="81">
        <f t="shared" si="26"/>
        <v>0.792</v>
      </c>
      <c r="M81" s="81">
        <f t="shared" si="26"/>
        <v>0</v>
      </c>
      <c r="N81" s="81">
        <f t="shared" si="26"/>
        <v>0</v>
      </c>
      <c r="O81" s="81">
        <f t="shared" si="26"/>
        <v>0</v>
      </c>
      <c r="P81" s="110">
        <f t="shared" si="26"/>
        <v>0</v>
      </c>
      <c r="Q81" s="81">
        <f t="shared" si="26"/>
        <v>0</v>
      </c>
      <c r="R81" s="81">
        <f t="shared" si="26"/>
        <v>0</v>
      </c>
      <c r="S81" s="81">
        <f t="shared" si="26"/>
        <v>0</v>
      </c>
      <c r="T81" s="81">
        <f t="shared" si="26"/>
        <v>0</v>
      </c>
    </row>
    <row r="82" spans="1:20" s="70" customFormat="1" ht="39.75" customHeight="1">
      <c r="A82" s="166"/>
      <c r="B82" s="51" t="s">
        <v>13</v>
      </c>
      <c r="C82" s="166"/>
      <c r="D82" s="166"/>
      <c r="E82" s="87">
        <f>F82++K82+P82</f>
        <v>1.482</v>
      </c>
      <c r="F82" s="140">
        <f>G82+H82+I82+J82</f>
        <v>0.69</v>
      </c>
      <c r="G82" s="88">
        <v>0.69</v>
      </c>
      <c r="H82" s="88">
        <v>0</v>
      </c>
      <c r="I82" s="88">
        <v>0</v>
      </c>
      <c r="J82" s="88">
        <v>0</v>
      </c>
      <c r="K82" s="141">
        <f>SUM(L82:O82)</f>
        <v>0.792</v>
      </c>
      <c r="L82" s="175">
        <v>0.792</v>
      </c>
      <c r="M82" s="175">
        <v>0</v>
      </c>
      <c r="N82" s="175">
        <v>0</v>
      </c>
      <c r="O82" s="175">
        <v>0</v>
      </c>
      <c r="P82" s="141">
        <f>SUM(Q82:T82)</f>
        <v>0</v>
      </c>
      <c r="Q82" s="88">
        <v>0</v>
      </c>
      <c r="R82" s="88">
        <v>0</v>
      </c>
      <c r="S82" s="88">
        <v>0</v>
      </c>
      <c r="T82" s="88">
        <v>0</v>
      </c>
    </row>
    <row r="83" spans="1:20" s="99" customFormat="1" ht="20.25">
      <c r="A83" s="96"/>
      <c r="B83" s="97" t="s">
        <v>14</v>
      </c>
      <c r="C83" s="98"/>
      <c r="D83" s="98"/>
      <c r="E83" s="94">
        <f aca="true" t="shared" si="27" ref="E83:T83">E10+E64</f>
        <v>23371.076</v>
      </c>
      <c r="F83" s="94">
        <f t="shared" si="27"/>
        <v>2423.6929999999998</v>
      </c>
      <c r="G83" s="94">
        <f t="shared" si="27"/>
        <v>116.28999999999999</v>
      </c>
      <c r="H83" s="94">
        <f t="shared" si="27"/>
        <v>165.203</v>
      </c>
      <c r="I83" s="94">
        <f t="shared" si="27"/>
        <v>7.234</v>
      </c>
      <c r="J83" s="94">
        <f t="shared" si="27"/>
        <v>2134.966</v>
      </c>
      <c r="K83" s="94">
        <f t="shared" si="27"/>
        <v>3177.5730000000003</v>
      </c>
      <c r="L83" s="94">
        <f t="shared" si="27"/>
        <v>167.882</v>
      </c>
      <c r="M83" s="94">
        <f t="shared" si="27"/>
        <v>299.222</v>
      </c>
      <c r="N83" s="94">
        <f t="shared" si="27"/>
        <v>0.676</v>
      </c>
      <c r="O83" s="94">
        <f t="shared" si="27"/>
        <v>2709.7929999999997</v>
      </c>
      <c r="P83" s="94">
        <f t="shared" si="27"/>
        <v>17769.81</v>
      </c>
      <c r="Q83" s="94">
        <f t="shared" si="27"/>
        <v>9185</v>
      </c>
      <c r="R83" s="94">
        <f t="shared" si="27"/>
        <v>578.6890000000001</v>
      </c>
      <c r="S83" s="94">
        <f t="shared" si="27"/>
        <v>18.732000000000003</v>
      </c>
      <c r="T83" s="94">
        <f t="shared" si="27"/>
        <v>7987.388999999999</v>
      </c>
    </row>
    <row r="84" spans="1:31" s="23" customFormat="1" ht="10.5" customHeight="1">
      <c r="A84" s="1"/>
      <c r="B84" s="20"/>
      <c r="C84" s="21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20.25">
      <c r="A85" s="1"/>
      <c r="B85" s="20"/>
      <c r="C85" s="21"/>
      <c r="D85" s="21"/>
      <c r="E85" s="20"/>
      <c r="F85" s="20"/>
      <c r="G85" s="20"/>
      <c r="H85" s="20"/>
      <c r="I85" s="20"/>
      <c r="J85" s="20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ht="20.25">
      <c r="A86" s="1"/>
      <c r="B86" s="20"/>
      <c r="C86" s="21"/>
      <c r="D86" s="21"/>
      <c r="E86" s="20"/>
      <c r="F86" s="20"/>
      <c r="G86" s="20"/>
      <c r="H86" s="20"/>
      <c r="I86" s="20"/>
      <c r="J86" s="20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25" customFormat="1" ht="20.25">
      <c r="A87" s="1"/>
      <c r="B87" s="20"/>
      <c r="C87" s="21"/>
      <c r="D87" s="21"/>
      <c r="E87" s="20"/>
      <c r="F87" s="20"/>
      <c r="G87" s="20"/>
      <c r="H87" s="20"/>
      <c r="I87" s="20"/>
      <c r="J87" s="20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26" customFormat="1" ht="20.25">
      <c r="A88" s="1"/>
      <c r="B88" s="20"/>
      <c r="C88" s="21"/>
      <c r="D88" s="21"/>
      <c r="E88" s="20"/>
      <c r="F88" s="20"/>
      <c r="G88" s="20"/>
      <c r="H88" s="20"/>
      <c r="I88" s="20"/>
      <c r="J88" s="20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20" s="26" customFormat="1" ht="20.25">
      <c r="A89" s="27"/>
      <c r="B89" s="28"/>
      <c r="C89" s="29"/>
      <c r="D89" s="30"/>
      <c r="E89" s="31"/>
      <c r="F89" s="31"/>
      <c r="G89" s="32"/>
      <c r="H89" s="31"/>
      <c r="I89" s="31"/>
      <c r="J89" s="31"/>
      <c r="K89" s="30"/>
      <c r="L89" s="33"/>
      <c r="M89" s="30"/>
      <c r="N89" s="30"/>
      <c r="O89" s="30"/>
      <c r="P89" s="30"/>
      <c r="Q89" s="33"/>
      <c r="R89" s="30"/>
      <c r="S89" s="30"/>
      <c r="T89" s="30"/>
    </row>
    <row r="90" spans="1:20" s="40" customFormat="1" ht="20.25">
      <c r="A90" s="34"/>
      <c r="B90" s="28"/>
      <c r="C90" s="35"/>
      <c r="D90" s="36"/>
      <c r="E90" s="37"/>
      <c r="F90" s="37"/>
      <c r="G90" s="38"/>
      <c r="H90" s="37"/>
      <c r="I90" s="37"/>
      <c r="J90" s="37">
        <v>713.92</v>
      </c>
      <c r="K90" s="36">
        <v>917.2</v>
      </c>
      <c r="L90" s="39">
        <v>12.63</v>
      </c>
      <c r="M90" s="36">
        <v>11639.5</v>
      </c>
      <c r="N90" s="36"/>
      <c r="O90" s="36"/>
      <c r="P90" s="36"/>
      <c r="Q90" s="39"/>
      <c r="R90" s="36"/>
      <c r="S90" s="36"/>
      <c r="T90" s="36"/>
    </row>
    <row r="91" spans="1:20" s="26" customFormat="1" ht="20.25">
      <c r="A91" s="27"/>
      <c r="B91" s="41"/>
      <c r="C91" s="29"/>
      <c r="D91" s="30"/>
      <c r="E91" s="31"/>
      <c r="F91" s="31"/>
      <c r="G91" s="32"/>
      <c r="H91" s="31"/>
      <c r="I91" s="31"/>
      <c r="J91" s="31"/>
      <c r="K91" s="30"/>
      <c r="L91" s="33"/>
      <c r="M91" s="30"/>
      <c r="N91" s="30"/>
      <c r="O91" s="30"/>
      <c r="P91" s="30"/>
      <c r="Q91" s="33"/>
      <c r="R91" s="30"/>
      <c r="S91" s="30"/>
      <c r="T91" s="30"/>
    </row>
    <row r="92" spans="1:20" s="26" customFormat="1" ht="20.25">
      <c r="A92" s="27"/>
      <c r="B92" s="28"/>
      <c r="C92" s="29"/>
      <c r="D92" s="30"/>
      <c r="E92" s="31"/>
      <c r="F92" s="31"/>
      <c r="G92" s="32"/>
      <c r="H92" s="17"/>
      <c r="I92" s="31"/>
      <c r="J92" s="31"/>
      <c r="K92" s="30"/>
      <c r="L92" s="33"/>
      <c r="N92" s="30"/>
      <c r="O92" s="30"/>
      <c r="P92" s="30"/>
      <c r="Q92" s="33"/>
      <c r="S92" s="30"/>
      <c r="T92" s="30"/>
    </row>
    <row r="93" spans="1:20" s="26" customFormat="1" ht="20.25">
      <c r="A93" s="27"/>
      <c r="B93" s="42"/>
      <c r="C93" s="29"/>
      <c r="D93" s="30"/>
      <c r="E93" s="31"/>
      <c r="F93" s="31"/>
      <c r="G93" s="31"/>
      <c r="H93" s="31"/>
      <c r="I93" s="31"/>
      <c r="J93" s="31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s="26" customFormat="1" ht="20.25">
      <c r="A94" s="27"/>
      <c r="B94" s="42"/>
      <c r="C94" s="29"/>
      <c r="D94" s="30"/>
      <c r="E94" s="31"/>
      <c r="F94" s="31"/>
      <c r="G94" s="31"/>
      <c r="H94" s="31"/>
      <c r="I94" s="31"/>
      <c r="J94" s="31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1" s="26" customFormat="1" ht="20.25">
      <c r="A95" s="27"/>
      <c r="B95" s="28"/>
      <c r="C95" s="29"/>
      <c r="D95" s="30"/>
      <c r="E95" s="31"/>
      <c r="F95" s="31"/>
      <c r="G95" s="31"/>
      <c r="H95" s="31"/>
      <c r="I95" s="31"/>
      <c r="J95" s="31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s="26" customFormat="1" ht="20.25">
      <c r="A96" s="27"/>
      <c r="B96" s="28"/>
      <c r="C96" s="43"/>
      <c r="D96" s="29"/>
      <c r="E96" s="31"/>
      <c r="F96" s="31"/>
      <c r="G96" s="31"/>
      <c r="H96" s="31"/>
      <c r="I96" s="31"/>
      <c r="J96" s="3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s="26" customFormat="1" ht="20.25">
      <c r="A97" s="27"/>
      <c r="B97" s="28"/>
      <c r="C97" s="43"/>
      <c r="D97" s="29"/>
      <c r="E97" s="31"/>
      <c r="F97" s="31"/>
      <c r="G97" s="31"/>
      <c r="H97" s="31"/>
      <c r="I97" s="31"/>
      <c r="J97" s="31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s="26" customFormat="1" ht="20.25">
      <c r="A98" s="27"/>
      <c r="B98" s="28"/>
      <c r="C98" s="43"/>
      <c r="D98" s="29"/>
      <c r="E98" s="31"/>
      <c r="F98" s="31"/>
      <c r="G98" s="31"/>
      <c r="H98" s="31"/>
      <c r="I98" s="31"/>
      <c r="J98" s="31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0" s="26" customFormat="1" ht="11.25" customHeight="1">
      <c r="A99" s="27"/>
      <c r="B99" s="28"/>
      <c r="C99" s="29"/>
      <c r="D99" s="30"/>
      <c r="E99" s="31"/>
      <c r="F99" s="31"/>
      <c r="G99" s="31"/>
      <c r="H99" s="31"/>
      <c r="I99" s="31"/>
      <c r="J99" s="31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0" s="26" customFormat="1" ht="20.25">
      <c r="A100" s="27"/>
      <c r="B100" s="28"/>
      <c r="C100" s="29"/>
      <c r="D100" s="30"/>
      <c r="E100" s="31"/>
      <c r="F100" s="31"/>
      <c r="G100" s="31"/>
      <c r="H100" s="31"/>
      <c r="I100" s="31"/>
      <c r="J100" s="31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s="26" customFormat="1" ht="20.25">
      <c r="A101" s="27"/>
      <c r="B101" s="28"/>
      <c r="C101" s="29"/>
      <c r="D101" s="30"/>
      <c r="E101" s="31"/>
      <c r="F101" s="31"/>
      <c r="G101" s="31">
        <f>G83+L83+Q83</f>
        <v>9469.172</v>
      </c>
      <c r="H101" s="31">
        <f>H83+M83+R83</f>
        <v>1043.114</v>
      </c>
      <c r="I101" s="31">
        <f>I83+N83+S83</f>
        <v>26.642000000000003</v>
      </c>
      <c r="J101" s="31">
        <f>J83+O83+T83</f>
        <v>12832.148</v>
      </c>
      <c r="K101" s="30">
        <f>G101+H101+J101+I101</f>
        <v>23371.076</v>
      </c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s="26" customFormat="1" ht="20.25">
      <c r="A102" s="27"/>
      <c r="B102" s="28"/>
      <c r="C102" s="29"/>
      <c r="D102" s="30"/>
      <c r="E102" s="31"/>
      <c r="F102" s="31"/>
      <c r="G102" s="31"/>
      <c r="H102" s="31"/>
      <c r="I102" s="31"/>
      <c r="J102" s="31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0" s="26" customFormat="1" ht="20.25">
      <c r="A103" s="27"/>
      <c r="B103" s="28"/>
      <c r="C103" s="29"/>
      <c r="D103" s="30"/>
      <c r="E103" s="31"/>
      <c r="F103" s="31"/>
      <c r="G103" s="31"/>
      <c r="H103" s="31"/>
      <c r="I103" s="31"/>
      <c r="J103" s="31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s="26" customFormat="1" ht="20.25">
      <c r="A104" s="27"/>
      <c r="B104" s="28"/>
      <c r="C104" s="29"/>
      <c r="D104" s="30"/>
      <c r="E104" s="31"/>
      <c r="F104" s="31"/>
      <c r="G104" s="31"/>
      <c r="H104" s="31"/>
      <c r="I104" s="31"/>
      <c r="J104" s="31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</sheetData>
  <sheetProtection/>
  <mergeCells count="45">
    <mergeCell ref="A26:A33"/>
    <mergeCell ref="A25:D25"/>
    <mergeCell ref="A10:D10"/>
    <mergeCell ref="A11:D11"/>
    <mergeCell ref="A15:D15"/>
    <mergeCell ref="A12:A14"/>
    <mergeCell ref="A16:A24"/>
    <mergeCell ref="A34:D34"/>
    <mergeCell ref="A37:D37"/>
    <mergeCell ref="Q6:T6"/>
    <mergeCell ref="L7:L8"/>
    <mergeCell ref="M7:M8"/>
    <mergeCell ref="G6:J6"/>
    <mergeCell ref="B6:B8"/>
    <mergeCell ref="C6:C8"/>
    <mergeCell ref="D6:D8"/>
    <mergeCell ref="G7:G8"/>
    <mergeCell ref="H7:H8"/>
    <mergeCell ref="I7:I8"/>
    <mergeCell ref="T7:T8"/>
    <mergeCell ref="S7:S8"/>
    <mergeCell ref="Q7:Q8"/>
    <mergeCell ref="B42:D42"/>
    <mergeCell ref="A55:A63"/>
    <mergeCell ref="A49:A52"/>
    <mergeCell ref="A53:A54"/>
    <mergeCell ref="A38:A48"/>
    <mergeCell ref="B38:D38"/>
    <mergeCell ref="A81:D81"/>
    <mergeCell ref="A66:A78"/>
    <mergeCell ref="A64:D64"/>
    <mergeCell ref="A65:D65"/>
    <mergeCell ref="B46:D46"/>
    <mergeCell ref="A4:T4"/>
    <mergeCell ref="A5:T5"/>
    <mergeCell ref="L6:O6"/>
    <mergeCell ref="P6:P8"/>
    <mergeCell ref="N7:N8"/>
    <mergeCell ref="R7:R8"/>
    <mergeCell ref="O7:O8"/>
    <mergeCell ref="K6:K8"/>
    <mergeCell ref="E6:E8"/>
    <mergeCell ref="J7:J8"/>
    <mergeCell ref="F6:F8"/>
    <mergeCell ref="A6:A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5" r:id="rId1"/>
  <rowBreaks count="2" manualBreakCount="2">
    <brk id="38" max="19" man="1"/>
    <brk id="64" max="19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72"/>
  <sheetViews>
    <sheetView view="pageBreakPreview" zoomScale="60" zoomScaleNormal="75" zoomScalePageLayoutView="0" workbookViewId="0" topLeftCell="A4">
      <pane ySplit="3" topLeftCell="A7" activePane="bottomLeft" state="frozen"/>
      <selection pane="topLeft" activeCell="A4" sqref="A4"/>
      <selection pane="bottomLeft" activeCell="F12" sqref="F12"/>
    </sheetView>
  </sheetViews>
  <sheetFormatPr defaultColWidth="9.140625" defaultRowHeight="12.75"/>
  <cols>
    <col min="1" max="1" width="16.8515625" style="44" customWidth="1"/>
    <col min="2" max="2" width="48.421875" style="18" customWidth="1"/>
    <col min="3" max="4" width="7.140625" style="24" customWidth="1"/>
    <col min="5" max="5" width="15.7109375" style="18" customWidth="1"/>
    <col min="6" max="6" width="13.28125" style="18" customWidth="1"/>
    <col min="7" max="8" width="10.7109375" style="18" customWidth="1"/>
    <col min="9" max="9" width="9.7109375" style="18" customWidth="1"/>
    <col min="10" max="10" width="14.140625" style="18" customWidth="1"/>
    <col min="11" max="11" width="15.8515625" style="24" customWidth="1"/>
    <col min="12" max="12" width="13.421875" style="24" customWidth="1"/>
    <col min="13" max="13" width="12.8515625" style="24" customWidth="1"/>
    <col min="14" max="14" width="12.57421875" style="24" customWidth="1"/>
    <col min="15" max="15" width="13.8515625" style="24" customWidth="1"/>
    <col min="16" max="16" width="13.28125" style="24" customWidth="1"/>
    <col min="17" max="18" width="12.8515625" style="24" customWidth="1"/>
    <col min="19" max="19" width="9.7109375" style="24" customWidth="1"/>
    <col min="20" max="20" width="14.421875" style="24" customWidth="1"/>
    <col min="21" max="21" width="0.71875" style="24" customWidth="1"/>
    <col min="22" max="22" width="11.00390625" style="24" customWidth="1"/>
    <col min="23" max="16384" width="9.140625" style="24" customWidth="1"/>
  </cols>
  <sheetData>
    <row r="1" spans="1:20" s="5" customFormat="1" ht="18.75" customHeight="1">
      <c r="A1" s="1"/>
      <c r="B1" s="2"/>
      <c r="C1" s="3"/>
      <c r="D1" s="3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Q1" s="3"/>
      <c r="R1" s="3"/>
      <c r="T1" s="3" t="s">
        <v>0</v>
      </c>
    </row>
    <row r="2" spans="1:20" s="5" customFormat="1" ht="27.75" customHeight="1">
      <c r="A2" s="1"/>
      <c r="B2" s="4" t="s">
        <v>15</v>
      </c>
      <c r="C2" s="3"/>
      <c r="D2" s="3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6"/>
      <c r="Q2" s="3"/>
      <c r="R2" s="3"/>
      <c r="S2" s="3"/>
      <c r="T2" s="3"/>
    </row>
    <row r="3" spans="1:20" s="5" customFormat="1" ht="18.75" customHeight="1">
      <c r="A3" s="1"/>
      <c r="B3" s="7"/>
      <c r="C3" s="6"/>
      <c r="D3" s="6"/>
      <c r="E3" s="8"/>
      <c r="F3" s="9"/>
      <c r="G3" s="10"/>
      <c r="H3" s="10"/>
      <c r="I3" s="10"/>
      <c r="J3" s="49" t="s">
        <v>1</v>
      </c>
      <c r="K3" s="11"/>
      <c r="L3" s="12"/>
      <c r="M3" s="12"/>
      <c r="N3" s="12"/>
      <c r="O3" s="50" t="s">
        <v>1</v>
      </c>
      <c r="P3" s="11"/>
      <c r="Q3" s="12"/>
      <c r="R3" s="12"/>
      <c r="S3" s="12"/>
      <c r="T3" s="50" t="s">
        <v>1</v>
      </c>
    </row>
    <row r="4" spans="1:38" s="14" customFormat="1" ht="12.75">
      <c r="A4" s="201" t="s">
        <v>2</v>
      </c>
      <c r="B4" s="180" t="s">
        <v>3</v>
      </c>
      <c r="C4" s="180" t="s">
        <v>4</v>
      </c>
      <c r="D4" s="180" t="s">
        <v>5</v>
      </c>
      <c r="E4" s="194" t="s">
        <v>6</v>
      </c>
      <c r="F4" s="195" t="s">
        <v>16</v>
      </c>
      <c r="G4" s="180" t="s">
        <v>7</v>
      </c>
      <c r="H4" s="180"/>
      <c r="I4" s="180"/>
      <c r="J4" s="180"/>
      <c r="K4" s="192" t="s">
        <v>17</v>
      </c>
      <c r="L4" s="180" t="s">
        <v>7</v>
      </c>
      <c r="M4" s="180"/>
      <c r="N4" s="180"/>
      <c r="O4" s="180"/>
      <c r="P4" s="181" t="s">
        <v>18</v>
      </c>
      <c r="Q4" s="180" t="s">
        <v>7</v>
      </c>
      <c r="R4" s="180"/>
      <c r="S4" s="180"/>
      <c r="T4" s="180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20" s="13" customFormat="1" ht="12.75">
      <c r="A5" s="201"/>
      <c r="B5" s="180"/>
      <c r="C5" s="180"/>
      <c r="D5" s="180"/>
      <c r="E5" s="194"/>
      <c r="F5" s="195"/>
      <c r="G5" s="180" t="s">
        <v>8</v>
      </c>
      <c r="H5" s="180" t="s">
        <v>9</v>
      </c>
      <c r="I5" s="180" t="s">
        <v>10</v>
      </c>
      <c r="J5" s="225" t="s">
        <v>27</v>
      </c>
      <c r="K5" s="192"/>
      <c r="L5" s="180" t="s">
        <v>8</v>
      </c>
      <c r="M5" s="180" t="s">
        <v>9</v>
      </c>
      <c r="N5" s="180" t="s">
        <v>10</v>
      </c>
      <c r="O5" s="225" t="s">
        <v>27</v>
      </c>
      <c r="P5" s="181"/>
      <c r="Q5" s="180" t="s">
        <v>8</v>
      </c>
      <c r="R5" s="180" t="s">
        <v>9</v>
      </c>
      <c r="S5" s="180" t="s">
        <v>10</v>
      </c>
      <c r="T5" s="225" t="s">
        <v>27</v>
      </c>
    </row>
    <row r="6" spans="1:20" s="13" customFormat="1" ht="12.75">
      <c r="A6" s="201"/>
      <c r="B6" s="180"/>
      <c r="C6" s="180"/>
      <c r="D6" s="180"/>
      <c r="E6" s="194"/>
      <c r="F6" s="195"/>
      <c r="G6" s="180"/>
      <c r="H6" s="180"/>
      <c r="I6" s="180"/>
      <c r="J6" s="226"/>
      <c r="K6" s="192"/>
      <c r="L6" s="180"/>
      <c r="M6" s="180"/>
      <c r="N6" s="180"/>
      <c r="O6" s="226"/>
      <c r="P6" s="181"/>
      <c r="Q6" s="180"/>
      <c r="R6" s="180"/>
      <c r="S6" s="180"/>
      <c r="T6" s="226"/>
    </row>
    <row r="7" spans="1:20" s="13" customFormat="1" ht="21" thickBot="1">
      <c r="A7" s="15"/>
      <c r="B7" s="16"/>
      <c r="C7" s="113"/>
      <c r="D7" s="113"/>
      <c r="E7" s="71"/>
      <c r="F7" s="90"/>
      <c r="G7" s="16"/>
      <c r="H7" s="16"/>
      <c r="I7" s="16"/>
      <c r="J7" s="16"/>
      <c r="K7" s="114"/>
      <c r="L7" s="113"/>
      <c r="M7" s="113"/>
      <c r="N7" s="113"/>
      <c r="O7" s="113"/>
      <c r="P7" s="115"/>
      <c r="Q7" s="113"/>
      <c r="R7" s="113"/>
      <c r="S7" s="113"/>
      <c r="T7" s="113"/>
    </row>
    <row r="8" spans="1:21" s="53" customFormat="1" ht="40.5" customHeight="1" thickBot="1">
      <c r="A8" s="206" t="s">
        <v>83</v>
      </c>
      <c r="B8" s="207"/>
      <c r="C8" s="207"/>
      <c r="D8" s="207"/>
      <c r="E8" s="61"/>
      <c r="F8" s="61"/>
      <c r="G8" s="61"/>
      <c r="H8" s="61"/>
      <c r="I8" s="61"/>
      <c r="J8" s="61"/>
      <c r="K8" s="105"/>
      <c r="L8" s="61"/>
      <c r="M8" s="61"/>
      <c r="N8" s="61"/>
      <c r="O8" s="61"/>
      <c r="P8" s="105"/>
      <c r="Q8" s="61"/>
      <c r="R8" s="61"/>
      <c r="S8" s="61"/>
      <c r="T8" s="82"/>
      <c r="U8" s="58"/>
    </row>
    <row r="9" spans="1:21" s="55" customFormat="1" ht="12.75" hidden="1">
      <c r="A9" s="208"/>
      <c r="B9" s="211" t="s">
        <v>45</v>
      </c>
      <c r="C9" s="212"/>
      <c r="D9" s="212"/>
      <c r="E9" s="76"/>
      <c r="F9" s="76"/>
      <c r="G9" s="76"/>
      <c r="H9" s="76"/>
      <c r="I9" s="76"/>
      <c r="J9" s="76"/>
      <c r="K9" s="103"/>
      <c r="L9" s="76"/>
      <c r="M9" s="76"/>
      <c r="N9" s="76"/>
      <c r="O9" s="76"/>
      <c r="P9" s="103"/>
      <c r="Q9" s="76"/>
      <c r="R9" s="76"/>
      <c r="S9" s="76"/>
      <c r="T9" s="77"/>
      <c r="U9" s="54"/>
    </row>
    <row r="10" spans="1:20" s="47" customFormat="1" ht="76.5">
      <c r="A10" s="209"/>
      <c r="B10" s="56" t="s">
        <v>37</v>
      </c>
      <c r="C10" s="51"/>
      <c r="D10" s="51"/>
      <c r="E10" s="72"/>
      <c r="F10" s="91"/>
      <c r="G10" s="74"/>
      <c r="H10" s="74"/>
      <c r="I10" s="74"/>
      <c r="J10" s="74"/>
      <c r="K10" s="104"/>
      <c r="L10" s="74"/>
      <c r="M10" s="74"/>
      <c r="N10" s="74"/>
      <c r="O10" s="74"/>
      <c r="P10" s="104"/>
      <c r="Q10" s="74"/>
      <c r="R10" s="74"/>
      <c r="S10" s="74"/>
      <c r="T10" s="75"/>
    </row>
    <row r="11" spans="1:20" s="47" customFormat="1" ht="63.75">
      <c r="A11" s="209"/>
      <c r="B11" s="56" t="s">
        <v>44</v>
      </c>
      <c r="C11" s="51"/>
      <c r="D11" s="51"/>
      <c r="E11" s="72"/>
      <c r="F11" s="92"/>
      <c r="G11" s="74"/>
      <c r="H11" s="74"/>
      <c r="I11" s="74"/>
      <c r="J11" s="74"/>
      <c r="K11" s="104"/>
      <c r="L11" s="74"/>
      <c r="M11" s="74"/>
      <c r="N11" s="74"/>
      <c r="O11" s="74"/>
      <c r="P11" s="104"/>
      <c r="Q11" s="74"/>
      <c r="R11" s="74"/>
      <c r="S11" s="74"/>
      <c r="T11" s="75"/>
    </row>
    <row r="12" spans="1:20" s="47" customFormat="1" ht="63.75">
      <c r="A12" s="209"/>
      <c r="B12" s="56" t="s">
        <v>38</v>
      </c>
      <c r="C12" s="51"/>
      <c r="D12" s="51"/>
      <c r="E12" s="72"/>
      <c r="F12" s="91"/>
      <c r="G12" s="74"/>
      <c r="H12" s="74"/>
      <c r="I12" s="74"/>
      <c r="J12" s="74"/>
      <c r="K12" s="104"/>
      <c r="L12" s="74"/>
      <c r="M12" s="74"/>
      <c r="N12" s="74"/>
      <c r="O12" s="74"/>
      <c r="P12" s="104"/>
      <c r="Q12" s="74"/>
      <c r="R12" s="74"/>
      <c r="S12" s="74"/>
      <c r="T12" s="75"/>
    </row>
    <row r="13" spans="1:20" s="55" customFormat="1" ht="12.75" hidden="1">
      <c r="A13" s="209"/>
      <c r="B13" s="213" t="s">
        <v>75</v>
      </c>
      <c r="C13" s="214"/>
      <c r="D13" s="215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s="47" customFormat="1" ht="42.75" customHeight="1">
      <c r="A14" s="209"/>
      <c r="B14" s="56" t="s">
        <v>39</v>
      </c>
      <c r="C14" s="51" t="s">
        <v>40</v>
      </c>
      <c r="D14" s="51"/>
      <c r="E14" s="72"/>
      <c r="F14" s="91"/>
      <c r="G14" s="74"/>
      <c r="H14" s="74"/>
      <c r="I14" s="74"/>
      <c r="J14" s="74"/>
      <c r="K14" s="104"/>
      <c r="L14" s="74"/>
      <c r="M14" s="74"/>
      <c r="N14" s="74"/>
      <c r="O14" s="74"/>
      <c r="P14" s="104"/>
      <c r="Q14" s="74"/>
      <c r="R14" s="74"/>
      <c r="S14" s="74"/>
      <c r="T14" s="75"/>
    </row>
    <row r="15" spans="1:20" s="47" customFormat="1" ht="33.75" customHeight="1">
      <c r="A15" s="209"/>
      <c r="B15" s="56" t="s">
        <v>42</v>
      </c>
      <c r="C15" s="51" t="s">
        <v>43</v>
      </c>
      <c r="D15" s="51"/>
      <c r="E15" s="72"/>
      <c r="F15" s="91"/>
      <c r="G15" s="74"/>
      <c r="H15" s="74"/>
      <c r="I15" s="74"/>
      <c r="J15" s="74"/>
      <c r="K15" s="104"/>
      <c r="L15" s="74"/>
      <c r="M15" s="74"/>
      <c r="N15" s="74"/>
      <c r="O15" s="74"/>
      <c r="P15" s="104"/>
      <c r="Q15" s="74"/>
      <c r="R15" s="74"/>
      <c r="S15" s="74"/>
      <c r="T15" s="75"/>
    </row>
    <row r="16" spans="1:20" s="47" customFormat="1" ht="33.75" customHeight="1">
      <c r="A16" s="210"/>
      <c r="B16" s="142" t="s">
        <v>94</v>
      </c>
      <c r="C16" s="143"/>
      <c r="D16" s="143"/>
      <c r="E16" s="73"/>
      <c r="F16" s="80"/>
      <c r="G16" s="80"/>
      <c r="H16" s="80"/>
      <c r="I16" s="80"/>
      <c r="J16" s="80"/>
      <c r="K16" s="109"/>
      <c r="L16" s="80"/>
      <c r="M16" s="80"/>
      <c r="N16" s="80"/>
      <c r="O16" s="80"/>
      <c r="P16" s="109"/>
      <c r="Q16" s="80"/>
      <c r="R16" s="80"/>
      <c r="S16" s="80"/>
      <c r="T16" s="80"/>
    </row>
    <row r="17" spans="1:20" s="55" customFormat="1" ht="28.5" customHeight="1" hidden="1" thickBot="1">
      <c r="A17" s="210"/>
      <c r="B17" s="186" t="s">
        <v>76</v>
      </c>
      <c r="C17" s="186"/>
      <c r="D17" s="186"/>
      <c r="E17" s="100"/>
      <c r="F17" s="100"/>
      <c r="G17" s="100"/>
      <c r="H17" s="100"/>
      <c r="I17" s="100"/>
      <c r="J17" s="100"/>
      <c r="K17" s="106"/>
      <c r="L17" s="100"/>
      <c r="M17" s="100"/>
      <c r="N17" s="100"/>
      <c r="O17" s="100"/>
      <c r="P17" s="106"/>
      <c r="Q17" s="100"/>
      <c r="R17" s="100"/>
      <c r="S17" s="100"/>
      <c r="T17" s="100"/>
    </row>
    <row r="18" spans="1:20" s="52" customFormat="1" ht="49.5" customHeight="1" hidden="1">
      <c r="A18" s="210"/>
      <c r="B18" s="130" t="s">
        <v>11</v>
      </c>
      <c r="C18" s="51"/>
      <c r="D18" s="51"/>
      <c r="E18" s="117"/>
      <c r="F18" s="118"/>
      <c r="G18" s="119"/>
      <c r="H18" s="119"/>
      <c r="I18" s="119"/>
      <c r="J18" s="119"/>
      <c r="K18" s="120"/>
      <c r="L18" s="119"/>
      <c r="M18" s="119"/>
      <c r="N18" s="119"/>
      <c r="O18" s="119"/>
      <c r="P18" s="120"/>
      <c r="Q18" s="119"/>
      <c r="R18" s="119"/>
      <c r="S18" s="119"/>
      <c r="T18" s="121"/>
    </row>
    <row r="19" spans="1:20" s="52" customFormat="1" ht="13.5" customHeight="1">
      <c r="A19" s="216" t="s">
        <v>65</v>
      </c>
      <c r="B19" s="130" t="s">
        <v>77</v>
      </c>
      <c r="C19" s="51"/>
      <c r="D19" s="51"/>
      <c r="E19" s="117"/>
      <c r="F19" s="118"/>
      <c r="G19" s="119"/>
      <c r="H19" s="119"/>
      <c r="I19" s="119"/>
      <c r="J19" s="119"/>
      <c r="K19" s="120"/>
      <c r="L19" s="119"/>
      <c r="M19" s="119"/>
      <c r="N19" s="119"/>
      <c r="O19" s="119"/>
      <c r="P19" s="120"/>
      <c r="Q19" s="119"/>
      <c r="R19" s="119"/>
      <c r="S19" s="119"/>
      <c r="T19" s="121"/>
    </row>
    <row r="20" spans="1:20" s="52" customFormat="1" ht="30.75" customHeight="1">
      <c r="A20" s="188"/>
      <c r="B20" s="127" t="s">
        <v>78</v>
      </c>
      <c r="C20" s="116"/>
      <c r="D20" s="116"/>
      <c r="E20" s="117"/>
      <c r="F20" s="118"/>
      <c r="G20" s="119"/>
      <c r="H20" s="119"/>
      <c r="I20" s="119"/>
      <c r="J20" s="119"/>
      <c r="K20" s="120"/>
      <c r="L20" s="119"/>
      <c r="M20" s="119"/>
      <c r="N20" s="119"/>
      <c r="O20" s="119"/>
      <c r="P20" s="120"/>
      <c r="Q20" s="119"/>
      <c r="R20" s="119"/>
      <c r="S20" s="119"/>
      <c r="T20" s="121"/>
    </row>
    <row r="21" spans="1:20" s="52" customFormat="1" ht="28.5" customHeight="1">
      <c r="A21" s="188"/>
      <c r="B21" s="127" t="s">
        <v>79</v>
      </c>
      <c r="C21" s="116"/>
      <c r="D21" s="116"/>
      <c r="E21" s="117"/>
      <c r="F21" s="118"/>
      <c r="G21" s="119"/>
      <c r="H21" s="119"/>
      <c r="I21" s="119"/>
      <c r="J21" s="119"/>
      <c r="K21" s="120"/>
      <c r="L21" s="119"/>
      <c r="M21" s="119"/>
      <c r="N21" s="119"/>
      <c r="O21" s="119"/>
      <c r="P21" s="120"/>
      <c r="Q21" s="119"/>
      <c r="R21" s="119"/>
      <c r="S21" s="119"/>
      <c r="T21" s="121"/>
    </row>
    <row r="22" spans="1:20" s="52" customFormat="1" ht="27" customHeight="1">
      <c r="A22" s="188"/>
      <c r="B22" s="127" t="s">
        <v>80</v>
      </c>
      <c r="C22" s="116"/>
      <c r="D22" s="116"/>
      <c r="E22" s="117"/>
      <c r="F22" s="118"/>
      <c r="G22" s="119"/>
      <c r="H22" s="119"/>
      <c r="I22" s="119"/>
      <c r="J22" s="119"/>
      <c r="K22" s="120"/>
      <c r="L22" s="119"/>
      <c r="M22" s="119"/>
      <c r="N22" s="119"/>
      <c r="O22" s="119"/>
      <c r="P22" s="120"/>
      <c r="Q22" s="119"/>
      <c r="R22" s="119"/>
      <c r="S22" s="119"/>
      <c r="T22" s="121"/>
    </row>
    <row r="23" spans="1:20" s="52" customFormat="1" ht="33" customHeight="1">
      <c r="A23" s="188" t="s">
        <v>66</v>
      </c>
      <c r="B23" s="127" t="s">
        <v>81</v>
      </c>
      <c r="C23" s="116"/>
      <c r="D23" s="116"/>
      <c r="E23" s="117"/>
      <c r="F23" s="118"/>
      <c r="G23" s="119"/>
      <c r="H23" s="119"/>
      <c r="I23" s="119"/>
      <c r="J23" s="119"/>
      <c r="K23" s="120"/>
      <c r="L23" s="119"/>
      <c r="M23" s="119"/>
      <c r="N23" s="119"/>
      <c r="O23" s="119"/>
      <c r="P23" s="120"/>
      <c r="Q23" s="119"/>
      <c r="R23" s="119"/>
      <c r="S23" s="119"/>
      <c r="T23" s="121"/>
    </row>
    <row r="24" spans="1:20" s="52" customFormat="1" ht="27" customHeight="1">
      <c r="A24" s="188"/>
      <c r="B24" s="127" t="s">
        <v>82</v>
      </c>
      <c r="C24" s="116"/>
      <c r="D24" s="116"/>
      <c r="E24" s="117"/>
      <c r="F24" s="118"/>
      <c r="G24" s="119"/>
      <c r="H24" s="119"/>
      <c r="I24" s="119"/>
      <c r="J24" s="119"/>
      <c r="K24" s="120"/>
      <c r="L24" s="119"/>
      <c r="M24" s="119"/>
      <c r="N24" s="119"/>
      <c r="O24" s="119"/>
      <c r="P24" s="120"/>
      <c r="Q24" s="119"/>
      <c r="R24" s="119"/>
      <c r="S24" s="119"/>
      <c r="T24" s="121"/>
    </row>
    <row r="25" spans="1:20" s="52" customFormat="1" ht="17.25" customHeight="1">
      <c r="A25" s="217"/>
      <c r="B25" s="56" t="s">
        <v>67</v>
      </c>
      <c r="C25" s="51"/>
      <c r="D25" s="51"/>
      <c r="E25" s="72"/>
      <c r="F25" s="91"/>
      <c r="G25" s="74"/>
      <c r="H25" s="74"/>
      <c r="I25" s="74"/>
      <c r="J25" s="74"/>
      <c r="K25" s="104"/>
      <c r="L25" s="74"/>
      <c r="M25" s="112"/>
      <c r="N25" s="74"/>
      <c r="O25" s="74"/>
      <c r="P25" s="104"/>
      <c r="Q25" s="74"/>
      <c r="R25" s="74"/>
      <c r="S25" s="74"/>
      <c r="T25" s="75"/>
    </row>
    <row r="26" spans="1:20" s="52" customFormat="1" ht="17.25" customHeight="1">
      <c r="A26" s="217"/>
      <c r="B26" s="56" t="s">
        <v>68</v>
      </c>
      <c r="C26" s="51"/>
      <c r="D26" s="51"/>
      <c r="E26" s="72"/>
      <c r="F26" s="91"/>
      <c r="G26" s="74"/>
      <c r="H26" s="74"/>
      <c r="I26" s="74"/>
      <c r="J26" s="74"/>
      <c r="K26" s="104"/>
      <c r="L26" s="74"/>
      <c r="M26" s="112"/>
      <c r="N26" s="74"/>
      <c r="O26" s="74"/>
      <c r="P26" s="104"/>
      <c r="Q26" s="74"/>
      <c r="R26" s="74"/>
      <c r="S26" s="74"/>
      <c r="T26" s="75"/>
    </row>
    <row r="27" spans="1:20" s="52" customFormat="1" ht="17.25" customHeight="1" thickBot="1">
      <c r="A27" s="217"/>
      <c r="B27" s="128" t="s">
        <v>64</v>
      </c>
      <c r="C27" s="129"/>
      <c r="D27" s="129"/>
      <c r="E27" s="122"/>
      <c r="F27" s="123"/>
      <c r="G27" s="124"/>
      <c r="H27" s="124"/>
      <c r="I27" s="124"/>
      <c r="J27" s="124"/>
      <c r="K27" s="106"/>
      <c r="L27" s="124"/>
      <c r="M27" s="124"/>
      <c r="N27" s="124"/>
      <c r="O27" s="124"/>
      <c r="P27" s="106"/>
      <c r="Q27" s="124"/>
      <c r="R27" s="124"/>
      <c r="S27" s="124"/>
      <c r="T27" s="125"/>
    </row>
    <row r="28" spans="1:20" s="52" customFormat="1" ht="38.25" customHeight="1" hidden="1">
      <c r="A28" s="217"/>
      <c r="B28" s="130" t="s">
        <v>89</v>
      </c>
      <c r="C28" s="129"/>
      <c r="D28" s="129"/>
      <c r="E28" s="122">
        <v>25</v>
      </c>
      <c r="F28" s="123"/>
      <c r="G28" s="124"/>
      <c r="H28" s="124"/>
      <c r="I28" s="124"/>
      <c r="J28" s="124"/>
      <c r="K28" s="106">
        <v>25</v>
      </c>
      <c r="L28" s="124"/>
      <c r="M28" s="124"/>
      <c r="N28" s="124"/>
      <c r="O28" s="124">
        <v>25</v>
      </c>
      <c r="P28" s="106"/>
      <c r="Q28" s="124"/>
      <c r="R28" s="124"/>
      <c r="S28" s="124"/>
      <c r="T28" s="126"/>
    </row>
    <row r="29" spans="1:20" s="52" customFormat="1" ht="37.5" customHeight="1" hidden="1">
      <c r="A29" s="217"/>
      <c r="B29" s="130" t="s">
        <v>84</v>
      </c>
      <c r="C29" s="129"/>
      <c r="D29" s="129"/>
      <c r="E29" s="122">
        <v>36.6</v>
      </c>
      <c r="F29" s="123"/>
      <c r="G29" s="124"/>
      <c r="H29" s="124"/>
      <c r="I29" s="124"/>
      <c r="J29" s="124"/>
      <c r="K29" s="106">
        <v>36.6</v>
      </c>
      <c r="L29" s="124"/>
      <c r="M29" s="124"/>
      <c r="N29" s="124"/>
      <c r="O29" s="124">
        <v>36.6</v>
      </c>
      <c r="P29" s="106"/>
      <c r="Q29" s="124"/>
      <c r="R29" s="124"/>
      <c r="S29" s="124"/>
      <c r="T29" s="126"/>
    </row>
    <row r="30" spans="1:20" s="52" customFormat="1" ht="56.25" customHeight="1" hidden="1">
      <c r="A30" s="217"/>
      <c r="B30" s="130" t="s">
        <v>86</v>
      </c>
      <c r="C30" s="129"/>
      <c r="D30" s="129"/>
      <c r="E30" s="122">
        <v>38.45</v>
      </c>
      <c r="F30" s="123"/>
      <c r="G30" s="124"/>
      <c r="H30" s="124"/>
      <c r="I30" s="124"/>
      <c r="J30" s="124"/>
      <c r="K30" s="106">
        <v>12.55</v>
      </c>
      <c r="L30" s="124"/>
      <c r="M30" s="124"/>
      <c r="N30" s="124"/>
      <c r="O30" s="124">
        <v>12.55</v>
      </c>
      <c r="P30" s="106">
        <v>25.9</v>
      </c>
      <c r="Q30" s="124"/>
      <c r="R30" s="124"/>
      <c r="S30" s="124"/>
      <c r="T30" s="126">
        <v>25.9</v>
      </c>
    </row>
    <row r="31" spans="1:20" s="52" customFormat="1" ht="46.5" customHeight="1" hidden="1">
      <c r="A31" s="217"/>
      <c r="B31" s="130" t="s">
        <v>85</v>
      </c>
      <c r="C31" s="129"/>
      <c r="D31" s="129"/>
      <c r="E31" s="122">
        <v>154.7</v>
      </c>
      <c r="F31" s="123"/>
      <c r="G31" s="124"/>
      <c r="H31" s="124"/>
      <c r="I31" s="124"/>
      <c r="J31" s="124"/>
      <c r="K31" s="106">
        <v>105</v>
      </c>
      <c r="L31" s="124"/>
      <c r="M31" s="124"/>
      <c r="N31" s="124"/>
      <c r="O31" s="124">
        <v>105</v>
      </c>
      <c r="P31" s="106">
        <v>49.7</v>
      </c>
      <c r="Q31" s="124"/>
      <c r="R31" s="124"/>
      <c r="S31" s="124"/>
      <c r="T31" s="126">
        <v>49.7</v>
      </c>
    </row>
    <row r="32" spans="1:20" s="52" customFormat="1" ht="52.5" customHeight="1" hidden="1">
      <c r="A32" s="217"/>
      <c r="B32" s="130" t="s">
        <v>87</v>
      </c>
      <c r="C32" s="129"/>
      <c r="D32" s="129"/>
      <c r="E32" s="122">
        <v>315.9</v>
      </c>
      <c r="F32" s="123">
        <v>77</v>
      </c>
      <c r="G32" s="124"/>
      <c r="H32" s="124"/>
      <c r="I32" s="124"/>
      <c r="J32" s="124"/>
      <c r="K32" s="106">
        <v>238.9</v>
      </c>
      <c r="L32" s="124">
        <v>168.9</v>
      </c>
      <c r="M32" s="124">
        <v>70</v>
      </c>
      <c r="N32" s="124"/>
      <c r="O32" s="124"/>
      <c r="P32" s="106">
        <v>0</v>
      </c>
      <c r="Q32" s="124"/>
      <c r="R32" s="124"/>
      <c r="S32" s="124"/>
      <c r="T32" s="126"/>
    </row>
    <row r="33" spans="1:20" s="52" customFormat="1" ht="40.5" customHeight="1" hidden="1" thickBot="1">
      <c r="A33" s="218"/>
      <c r="B33" s="51" t="s">
        <v>88</v>
      </c>
      <c r="C33" s="112"/>
      <c r="D33" s="112"/>
      <c r="E33" s="112">
        <v>6.521</v>
      </c>
      <c r="F33" s="112"/>
      <c r="G33" s="112"/>
      <c r="H33" s="112"/>
      <c r="I33" s="112"/>
      <c r="J33" s="112"/>
      <c r="K33" s="112">
        <v>6.52</v>
      </c>
      <c r="L33" s="112"/>
      <c r="M33" s="112"/>
      <c r="N33" s="112"/>
      <c r="O33" s="112">
        <v>6.52</v>
      </c>
      <c r="P33" s="112"/>
      <c r="Q33" s="112"/>
      <c r="R33" s="112"/>
      <c r="S33" s="112"/>
      <c r="T33" s="112"/>
    </row>
    <row r="34" spans="1:20" s="69" customFormat="1" ht="54.75" customHeight="1" thickBot="1">
      <c r="A34" s="219" t="s">
        <v>47</v>
      </c>
      <c r="B34" s="220"/>
      <c r="C34" s="220"/>
      <c r="D34" s="221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s="53" customFormat="1" ht="19.5" thickBot="1">
      <c r="A35" s="222" t="s">
        <v>48</v>
      </c>
      <c r="B35" s="223"/>
      <c r="C35" s="223"/>
      <c r="D35" s="224"/>
      <c r="E35" s="83">
        <f>SUM(E36:E48)</f>
        <v>0</v>
      </c>
      <c r="F35" s="83">
        <f aca="true" t="shared" si="0" ref="F35:T35">SUM(F36:F48)</f>
        <v>0</v>
      </c>
      <c r="G35" s="83">
        <f t="shared" si="0"/>
        <v>0</v>
      </c>
      <c r="H35" s="83">
        <f t="shared" si="0"/>
        <v>0</v>
      </c>
      <c r="I35" s="83">
        <f t="shared" si="0"/>
        <v>0</v>
      </c>
      <c r="J35" s="83">
        <f t="shared" si="0"/>
        <v>0</v>
      </c>
      <c r="K35" s="107">
        <f t="shared" si="0"/>
        <v>0</v>
      </c>
      <c r="L35" s="83">
        <f t="shared" si="0"/>
        <v>0</v>
      </c>
      <c r="M35" s="83">
        <f t="shared" si="0"/>
        <v>0</v>
      </c>
      <c r="N35" s="83">
        <f t="shared" si="0"/>
        <v>0</v>
      </c>
      <c r="O35" s="83">
        <f t="shared" si="0"/>
        <v>0</v>
      </c>
      <c r="P35" s="107">
        <f t="shared" si="0"/>
        <v>0</v>
      </c>
      <c r="Q35" s="83">
        <f t="shared" si="0"/>
        <v>0</v>
      </c>
      <c r="R35" s="83">
        <f t="shared" si="0"/>
        <v>0</v>
      </c>
      <c r="S35" s="83">
        <f t="shared" si="0"/>
        <v>0</v>
      </c>
      <c r="T35" s="83">
        <f t="shared" si="0"/>
        <v>0</v>
      </c>
    </row>
    <row r="36" spans="1:20" s="19" customFormat="1" ht="13.5" thickBot="1">
      <c r="A36" s="203" t="s">
        <v>12</v>
      </c>
      <c r="B36" s="65" t="s">
        <v>49</v>
      </c>
      <c r="C36" s="66"/>
      <c r="D36" s="67"/>
      <c r="E36" s="84"/>
      <c r="F36" s="93"/>
      <c r="G36" s="85"/>
      <c r="H36" s="85"/>
      <c r="I36" s="85"/>
      <c r="J36" s="85"/>
      <c r="K36" s="108"/>
      <c r="L36" s="85"/>
      <c r="M36" s="85"/>
      <c r="N36" s="85"/>
      <c r="O36" s="85"/>
      <c r="P36" s="108"/>
      <c r="Q36" s="85"/>
      <c r="R36" s="85"/>
      <c r="S36" s="85"/>
      <c r="T36" s="86"/>
    </row>
    <row r="37" spans="1:20" s="19" customFormat="1" ht="39" thickBot="1">
      <c r="A37" s="204"/>
      <c r="B37" s="68" t="s">
        <v>50</v>
      </c>
      <c r="C37" s="64"/>
      <c r="D37" s="63"/>
      <c r="E37" s="87"/>
      <c r="F37" s="93"/>
      <c r="G37" s="88"/>
      <c r="H37" s="88"/>
      <c r="I37" s="88"/>
      <c r="J37" s="88"/>
      <c r="K37" s="108"/>
      <c r="L37" s="88"/>
      <c r="M37" s="88"/>
      <c r="N37" s="88"/>
      <c r="O37" s="88"/>
      <c r="P37" s="108"/>
      <c r="Q37" s="88"/>
      <c r="R37" s="88"/>
      <c r="S37" s="88"/>
      <c r="T37" s="89"/>
    </row>
    <row r="38" spans="1:20" s="19" customFormat="1" ht="26.25" thickBot="1">
      <c r="A38" s="204"/>
      <c r="B38" s="68" t="s">
        <v>51</v>
      </c>
      <c r="C38" s="64"/>
      <c r="D38" s="63"/>
      <c r="E38" s="87"/>
      <c r="F38" s="93"/>
      <c r="G38" s="88"/>
      <c r="H38" s="88"/>
      <c r="I38" s="88"/>
      <c r="J38" s="88"/>
      <c r="K38" s="108"/>
      <c r="L38" s="88"/>
      <c r="M38" s="88"/>
      <c r="N38" s="88"/>
      <c r="O38" s="88"/>
      <c r="P38" s="108"/>
      <c r="Q38" s="88"/>
      <c r="R38" s="88"/>
      <c r="S38" s="88"/>
      <c r="T38" s="89"/>
    </row>
    <row r="39" spans="1:20" s="19" customFormat="1" ht="26.25" thickBot="1">
      <c r="A39" s="204"/>
      <c r="B39" s="68" t="s">
        <v>52</v>
      </c>
      <c r="C39" s="64"/>
      <c r="D39" s="63"/>
      <c r="E39" s="87"/>
      <c r="F39" s="93"/>
      <c r="G39" s="88"/>
      <c r="H39" s="88"/>
      <c r="I39" s="88"/>
      <c r="J39" s="88"/>
      <c r="K39" s="108"/>
      <c r="L39" s="88"/>
      <c r="M39" s="88"/>
      <c r="N39" s="88"/>
      <c r="O39" s="88"/>
      <c r="P39" s="108"/>
      <c r="Q39" s="88"/>
      <c r="R39" s="88"/>
      <c r="S39" s="88"/>
      <c r="T39" s="89"/>
    </row>
    <row r="40" spans="1:20" s="19" customFormat="1" ht="13.5" thickBot="1">
      <c r="A40" s="204"/>
      <c r="B40" s="68" t="s">
        <v>92</v>
      </c>
      <c r="C40" s="64"/>
      <c r="D40" s="63"/>
      <c r="E40" s="87"/>
      <c r="F40" s="93"/>
      <c r="G40" s="88"/>
      <c r="H40" s="88"/>
      <c r="I40" s="88"/>
      <c r="J40" s="88"/>
      <c r="K40" s="108"/>
      <c r="L40" s="88"/>
      <c r="M40" s="88"/>
      <c r="N40" s="88"/>
      <c r="O40" s="88"/>
      <c r="P40" s="108"/>
      <c r="Q40" s="88"/>
      <c r="R40" s="88"/>
      <c r="S40" s="88"/>
      <c r="T40" s="89"/>
    </row>
    <row r="41" spans="1:20" s="19" customFormat="1" ht="13.5" thickBot="1">
      <c r="A41" s="204"/>
      <c r="B41" s="68" t="s">
        <v>53</v>
      </c>
      <c r="C41" s="64"/>
      <c r="D41" s="63"/>
      <c r="E41" s="87"/>
      <c r="F41" s="93"/>
      <c r="G41" s="88"/>
      <c r="H41" s="88"/>
      <c r="I41" s="88"/>
      <c r="J41" s="88"/>
      <c r="K41" s="108"/>
      <c r="L41" s="88"/>
      <c r="M41" s="88"/>
      <c r="N41" s="88"/>
      <c r="O41" s="88"/>
      <c r="P41" s="108"/>
      <c r="Q41" s="88"/>
      <c r="R41" s="88"/>
      <c r="S41" s="88"/>
      <c r="T41" s="89"/>
    </row>
    <row r="42" spans="1:20" s="19" customFormat="1" ht="26.25" thickBot="1">
      <c r="A42" s="204"/>
      <c r="B42" s="68" t="s">
        <v>54</v>
      </c>
      <c r="C42" s="64"/>
      <c r="D42" s="63"/>
      <c r="E42" s="87"/>
      <c r="F42" s="93"/>
      <c r="G42" s="88"/>
      <c r="H42" s="88"/>
      <c r="I42" s="88"/>
      <c r="J42" s="88"/>
      <c r="K42" s="108"/>
      <c r="L42" s="88"/>
      <c r="M42" s="88"/>
      <c r="N42" s="88"/>
      <c r="O42" s="88"/>
      <c r="P42" s="108"/>
      <c r="Q42" s="88"/>
      <c r="R42" s="88"/>
      <c r="S42" s="88"/>
      <c r="T42" s="89"/>
    </row>
    <row r="43" spans="1:20" s="19" customFormat="1" ht="13.5" thickBot="1">
      <c r="A43" s="204"/>
      <c r="B43" s="68" t="s">
        <v>55</v>
      </c>
      <c r="C43" s="64"/>
      <c r="D43" s="63"/>
      <c r="E43" s="87"/>
      <c r="F43" s="93"/>
      <c r="G43" s="88"/>
      <c r="H43" s="88"/>
      <c r="I43" s="88"/>
      <c r="J43" s="88"/>
      <c r="K43" s="108"/>
      <c r="L43" s="88"/>
      <c r="M43" s="88"/>
      <c r="N43" s="88"/>
      <c r="O43" s="88"/>
      <c r="P43" s="108"/>
      <c r="Q43" s="88"/>
      <c r="R43" s="88"/>
      <c r="S43" s="88"/>
      <c r="T43" s="89"/>
    </row>
    <row r="44" spans="1:20" s="19" customFormat="1" ht="13.5" thickBot="1">
      <c r="A44" s="204"/>
      <c r="B44" s="68" t="s">
        <v>57</v>
      </c>
      <c r="C44" s="64"/>
      <c r="D44" s="63"/>
      <c r="E44" s="87"/>
      <c r="F44" s="93"/>
      <c r="G44" s="88"/>
      <c r="H44" s="88"/>
      <c r="I44" s="88"/>
      <c r="J44" s="88"/>
      <c r="K44" s="108"/>
      <c r="L44" s="88"/>
      <c r="M44" s="88"/>
      <c r="N44" s="88"/>
      <c r="O44" s="88"/>
      <c r="P44" s="108"/>
      <c r="Q44" s="88"/>
      <c r="R44" s="88"/>
      <c r="S44" s="88"/>
      <c r="T44" s="89"/>
    </row>
    <row r="45" spans="1:20" s="19" customFormat="1" ht="39" thickBot="1">
      <c r="A45" s="204"/>
      <c r="B45" s="68" t="s">
        <v>59</v>
      </c>
      <c r="C45" s="64"/>
      <c r="D45" s="63"/>
      <c r="E45" s="87"/>
      <c r="F45" s="93"/>
      <c r="G45" s="88"/>
      <c r="H45" s="88"/>
      <c r="I45" s="88"/>
      <c r="J45" s="88"/>
      <c r="K45" s="108"/>
      <c r="L45" s="88"/>
      <c r="M45" s="88"/>
      <c r="N45" s="88"/>
      <c r="O45" s="88"/>
      <c r="P45" s="108"/>
      <c r="Q45" s="88"/>
      <c r="R45" s="88"/>
      <c r="S45" s="88"/>
      <c r="T45" s="89"/>
    </row>
    <row r="46" spans="1:20" s="19" customFormat="1" ht="13.5" thickBot="1">
      <c r="A46" s="204"/>
      <c r="B46" s="68" t="s">
        <v>61</v>
      </c>
      <c r="C46" s="64"/>
      <c r="D46" s="63"/>
      <c r="E46" s="87"/>
      <c r="F46" s="93"/>
      <c r="G46" s="88"/>
      <c r="H46" s="88"/>
      <c r="I46" s="88"/>
      <c r="J46" s="88"/>
      <c r="K46" s="108"/>
      <c r="L46" s="88"/>
      <c r="M46" s="88"/>
      <c r="N46" s="88"/>
      <c r="O46" s="88"/>
      <c r="P46" s="108"/>
      <c r="Q46" s="88"/>
      <c r="R46" s="88"/>
      <c r="S46" s="88"/>
      <c r="T46" s="89"/>
    </row>
    <row r="47" spans="1:20" s="19" customFormat="1" ht="13.5" thickBot="1">
      <c r="A47" s="204"/>
      <c r="B47" s="68" t="s">
        <v>60</v>
      </c>
      <c r="C47" s="64"/>
      <c r="D47" s="63"/>
      <c r="E47" s="87"/>
      <c r="F47" s="93"/>
      <c r="G47" s="88"/>
      <c r="H47" s="88"/>
      <c r="I47" s="88"/>
      <c r="J47" s="88"/>
      <c r="K47" s="108"/>
      <c r="L47" s="88"/>
      <c r="M47" s="88"/>
      <c r="N47" s="88"/>
      <c r="O47" s="88"/>
      <c r="P47" s="108"/>
      <c r="Q47" s="88"/>
      <c r="R47" s="88"/>
      <c r="S47" s="88"/>
      <c r="T47" s="89"/>
    </row>
    <row r="48" spans="1:20" s="19" customFormat="1" ht="26.25" thickBot="1">
      <c r="A48" s="205"/>
      <c r="B48" s="132" t="s">
        <v>56</v>
      </c>
      <c r="C48" s="133"/>
      <c r="D48" s="134"/>
      <c r="E48" s="73"/>
      <c r="F48" s="135"/>
      <c r="G48" s="136"/>
      <c r="H48" s="136"/>
      <c r="I48" s="136"/>
      <c r="J48" s="136"/>
      <c r="K48" s="137"/>
      <c r="L48" s="136"/>
      <c r="M48" s="136"/>
      <c r="N48" s="136"/>
      <c r="O48" s="136"/>
      <c r="P48" s="137"/>
      <c r="Q48" s="136"/>
      <c r="R48" s="136"/>
      <c r="S48" s="136"/>
      <c r="T48" s="138"/>
    </row>
    <row r="49" spans="1:20" s="19" customFormat="1" ht="12.75">
      <c r="A49" s="131"/>
      <c r="B49" s="139" t="s">
        <v>90</v>
      </c>
      <c r="C49" s="64"/>
      <c r="D49" s="63"/>
      <c r="E49" s="87"/>
      <c r="F49" s="140"/>
      <c r="G49" s="88"/>
      <c r="H49" s="88"/>
      <c r="I49" s="88"/>
      <c r="J49" s="88"/>
      <c r="K49" s="141"/>
      <c r="L49" s="88"/>
      <c r="M49" s="88"/>
      <c r="N49" s="88"/>
      <c r="O49" s="88"/>
      <c r="P49" s="141"/>
      <c r="Q49" s="88"/>
      <c r="R49" s="88"/>
      <c r="S49" s="88"/>
      <c r="T49" s="88"/>
    </row>
    <row r="50" spans="1:20" s="19" customFormat="1" ht="12.75">
      <c r="A50" s="131"/>
      <c r="B50" s="139" t="s">
        <v>91</v>
      </c>
      <c r="C50" s="64"/>
      <c r="D50" s="63"/>
      <c r="E50" s="87"/>
      <c r="F50" s="140"/>
      <c r="G50" s="88"/>
      <c r="H50" s="88"/>
      <c r="I50" s="88"/>
      <c r="J50" s="88"/>
      <c r="K50" s="141"/>
      <c r="L50" s="88"/>
      <c r="M50" s="88"/>
      <c r="N50" s="88"/>
      <c r="O50" s="88"/>
      <c r="P50" s="141"/>
      <c r="Q50" s="88"/>
      <c r="R50" s="88"/>
      <c r="S50" s="88"/>
      <c r="T50" s="88"/>
    </row>
    <row r="51" spans="1:20" s="99" customFormat="1" ht="20.25">
      <c r="A51" s="96"/>
      <c r="B51" s="97" t="s">
        <v>93</v>
      </c>
      <c r="C51" s="98"/>
      <c r="D51" s="98"/>
      <c r="E51" s="94"/>
      <c r="F51" s="94"/>
      <c r="G51" s="94"/>
      <c r="H51" s="94"/>
      <c r="I51" s="94"/>
      <c r="J51" s="94"/>
      <c r="K51" s="111"/>
      <c r="L51" s="94"/>
      <c r="M51" s="94"/>
      <c r="N51" s="94"/>
      <c r="O51" s="94"/>
      <c r="P51" s="111"/>
      <c r="Q51" s="94"/>
      <c r="R51" s="94"/>
      <c r="S51" s="94"/>
      <c r="T51" s="94"/>
    </row>
    <row r="52" spans="1:31" s="23" customFormat="1" ht="10.5" customHeight="1">
      <c r="A52" s="1"/>
      <c r="B52" s="20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20.25" hidden="1">
      <c r="A53" s="1"/>
      <c r="B53" s="20"/>
      <c r="C53" s="21"/>
      <c r="D53" s="21"/>
      <c r="E53" s="20"/>
      <c r="F53" s="20"/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ht="20.25" hidden="1">
      <c r="A54" s="1"/>
      <c r="B54" s="20"/>
      <c r="C54" s="21"/>
      <c r="D54" s="21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25" customFormat="1" ht="20.25" hidden="1">
      <c r="A55" s="1"/>
      <c r="B55" s="20"/>
      <c r="C55" s="21"/>
      <c r="D55" s="21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26" customFormat="1" ht="20.25" hidden="1">
      <c r="A56" s="1"/>
      <c r="B56" s="20"/>
      <c r="C56" s="21"/>
      <c r="D56" s="21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20" s="26" customFormat="1" ht="20.25" hidden="1">
      <c r="A57" s="27"/>
      <c r="B57" s="28"/>
      <c r="C57" s="29"/>
      <c r="D57" s="30"/>
      <c r="E57" s="31"/>
      <c r="F57" s="31"/>
      <c r="G57" s="32"/>
      <c r="H57" s="31"/>
      <c r="I57" s="31"/>
      <c r="J57" s="31"/>
      <c r="K57" s="30"/>
      <c r="L57" s="33"/>
      <c r="M57" s="30"/>
      <c r="N57" s="30"/>
      <c r="O57" s="30"/>
      <c r="P57" s="30"/>
      <c r="Q57" s="33"/>
      <c r="R57" s="30"/>
      <c r="S57" s="30"/>
      <c r="T57" s="30"/>
    </row>
    <row r="58" spans="1:20" s="40" customFormat="1" ht="20.25" hidden="1">
      <c r="A58" s="34"/>
      <c r="B58" s="28"/>
      <c r="C58" s="35"/>
      <c r="D58" s="36"/>
      <c r="E58" s="37"/>
      <c r="F58" s="37"/>
      <c r="G58" s="38"/>
      <c r="H58" s="37"/>
      <c r="I58" s="37"/>
      <c r="J58" s="37">
        <v>713.92</v>
      </c>
      <c r="K58" s="36">
        <v>917.2</v>
      </c>
      <c r="L58" s="39">
        <v>12.63</v>
      </c>
      <c r="M58" s="36">
        <v>11639.5</v>
      </c>
      <c r="N58" s="36"/>
      <c r="O58" s="36"/>
      <c r="P58" s="36"/>
      <c r="Q58" s="39"/>
      <c r="R58" s="36"/>
      <c r="S58" s="36"/>
      <c r="T58" s="36"/>
    </row>
    <row r="59" spans="1:20" s="26" customFormat="1" ht="20.25" hidden="1">
      <c r="A59" s="27"/>
      <c r="B59" s="41"/>
      <c r="C59" s="29"/>
      <c r="D59" s="30"/>
      <c r="E59" s="31"/>
      <c r="F59" s="31"/>
      <c r="G59" s="32"/>
      <c r="H59" s="31"/>
      <c r="I59" s="31"/>
      <c r="J59" s="31"/>
      <c r="K59" s="30"/>
      <c r="L59" s="33"/>
      <c r="M59" s="30"/>
      <c r="N59" s="30"/>
      <c r="O59" s="30"/>
      <c r="P59" s="30"/>
      <c r="Q59" s="33"/>
      <c r="R59" s="30"/>
      <c r="S59" s="30"/>
      <c r="T59" s="30"/>
    </row>
    <row r="60" spans="1:20" s="26" customFormat="1" ht="20.25" hidden="1">
      <c r="A60" s="27"/>
      <c r="B60" s="28"/>
      <c r="C60" s="29"/>
      <c r="D60" s="30"/>
      <c r="E60" s="31"/>
      <c r="F60" s="31"/>
      <c r="G60" s="32"/>
      <c r="H60" s="17"/>
      <c r="I60" s="31"/>
      <c r="J60" s="31"/>
      <c r="K60" s="30"/>
      <c r="L60" s="33"/>
      <c r="N60" s="30"/>
      <c r="O60" s="30"/>
      <c r="P60" s="30"/>
      <c r="Q60" s="33"/>
      <c r="S60" s="30"/>
      <c r="T60" s="30"/>
    </row>
    <row r="61" spans="1:20" s="26" customFormat="1" ht="20.25" hidden="1">
      <c r="A61" s="27"/>
      <c r="B61" s="42"/>
      <c r="C61" s="29"/>
      <c r="D61" s="30"/>
      <c r="E61" s="31"/>
      <c r="F61" s="31"/>
      <c r="G61" s="31"/>
      <c r="H61" s="31"/>
      <c r="I61" s="31"/>
      <c r="J61" s="31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s="26" customFormat="1" ht="20.25" hidden="1">
      <c r="A62" s="27"/>
      <c r="B62" s="42"/>
      <c r="C62" s="29"/>
      <c r="D62" s="30"/>
      <c r="E62" s="31"/>
      <c r="F62" s="31"/>
      <c r="G62" s="31"/>
      <c r="H62" s="31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1" s="26" customFormat="1" ht="20.25" hidden="1">
      <c r="A63" s="27"/>
      <c r="B63" s="28"/>
      <c r="C63" s="29"/>
      <c r="D63" s="30"/>
      <c r="E63" s="31"/>
      <c r="F63" s="31"/>
      <c r="G63" s="31"/>
      <c r="H63" s="31"/>
      <c r="I63" s="31"/>
      <c r="J63" s="31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s="26" customFormat="1" ht="20.25" hidden="1">
      <c r="A64" s="27"/>
      <c r="B64" s="28"/>
      <c r="C64" s="43"/>
      <c r="D64" s="29"/>
      <c r="E64" s="31"/>
      <c r="F64" s="31"/>
      <c r="G64" s="31"/>
      <c r="H64" s="31"/>
      <c r="I64" s="31"/>
      <c r="J64" s="31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s="26" customFormat="1" ht="20.25">
      <c r="A65" s="27"/>
      <c r="B65" s="28"/>
      <c r="C65" s="43"/>
      <c r="D65" s="29"/>
      <c r="E65" s="31"/>
      <c r="F65" s="31"/>
      <c r="G65" s="31"/>
      <c r="H65" s="31"/>
      <c r="I65" s="31"/>
      <c r="J65" s="31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s="26" customFormat="1" ht="20.25">
      <c r="A66" s="27"/>
      <c r="B66" s="28"/>
      <c r="C66" s="43"/>
      <c r="D66" s="29"/>
      <c r="E66" s="31"/>
      <c r="F66" s="31"/>
      <c r="G66" s="31"/>
      <c r="H66" s="31"/>
      <c r="I66" s="31"/>
      <c r="J66" s="31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0" s="26" customFormat="1" ht="11.25" customHeight="1">
      <c r="A67" s="27"/>
      <c r="B67" s="28"/>
      <c r="C67" s="29"/>
      <c r="D67" s="30"/>
      <c r="E67" s="31"/>
      <c r="F67" s="31"/>
      <c r="G67" s="31"/>
      <c r="H67" s="31"/>
      <c r="I67" s="31"/>
      <c r="J67" s="31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s="26" customFormat="1" ht="20.25">
      <c r="A68" s="27"/>
      <c r="B68" s="28"/>
      <c r="C68" s="29"/>
      <c r="D68" s="30"/>
      <c r="E68" s="31"/>
      <c r="F68" s="31"/>
      <c r="G68" s="31"/>
      <c r="H68" s="31"/>
      <c r="I68" s="31"/>
      <c r="J68" s="31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s="26" customFormat="1" ht="20.25">
      <c r="A69" s="27"/>
      <c r="B69" s="28"/>
      <c r="C69" s="29"/>
      <c r="D69" s="30"/>
      <c r="E69" s="31"/>
      <c r="F69" s="31"/>
      <c r="G69" s="31"/>
      <c r="H69" s="31"/>
      <c r="I69" s="31"/>
      <c r="J69" s="31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s="26" customFormat="1" ht="20.25">
      <c r="A70" s="27"/>
      <c r="B70" s="28"/>
      <c r="C70" s="29"/>
      <c r="D70" s="30"/>
      <c r="E70" s="31"/>
      <c r="F70" s="31"/>
      <c r="G70" s="31"/>
      <c r="H70" s="31"/>
      <c r="I70" s="31"/>
      <c r="J70" s="31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s="26" customFormat="1" ht="20.25">
      <c r="A71" s="27"/>
      <c r="B71" s="28"/>
      <c r="C71" s="29"/>
      <c r="D71" s="30"/>
      <c r="E71" s="31"/>
      <c r="F71" s="31"/>
      <c r="G71" s="31"/>
      <c r="H71" s="31"/>
      <c r="I71" s="31"/>
      <c r="J71" s="31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s="26" customFormat="1" ht="20.25">
      <c r="A72" s="27"/>
      <c r="B72" s="28"/>
      <c r="C72" s="29"/>
      <c r="D72" s="30"/>
      <c r="E72" s="31"/>
      <c r="F72" s="31"/>
      <c r="G72" s="31"/>
      <c r="H72" s="31"/>
      <c r="I72" s="31"/>
      <c r="J72" s="31"/>
      <c r="K72" s="30"/>
      <c r="L72" s="30"/>
      <c r="M72" s="30"/>
      <c r="N72" s="30"/>
      <c r="O72" s="30"/>
      <c r="P72" s="30"/>
      <c r="Q72" s="30"/>
      <c r="R72" s="30"/>
      <c r="S72" s="30"/>
      <c r="T72" s="30"/>
    </row>
  </sheetData>
  <sheetProtection/>
  <mergeCells count="34">
    <mergeCell ref="E4:E6"/>
    <mergeCell ref="G4:J4"/>
    <mergeCell ref="K4:K6"/>
    <mergeCell ref="L4:O4"/>
    <mergeCell ref="F4:F6"/>
    <mergeCell ref="P4:P6"/>
    <mergeCell ref="Q4:T4"/>
    <mergeCell ref="G5:G6"/>
    <mergeCell ref="H5:H6"/>
    <mergeCell ref="I5:I6"/>
    <mergeCell ref="J5:J6"/>
    <mergeCell ref="L5:L6"/>
    <mergeCell ref="T5:T6"/>
    <mergeCell ref="M5:M6"/>
    <mergeCell ref="N5:N6"/>
    <mergeCell ref="O5:O6"/>
    <mergeCell ref="Q5:Q6"/>
    <mergeCell ref="R5:R6"/>
    <mergeCell ref="S5:S6"/>
    <mergeCell ref="A4:A6"/>
    <mergeCell ref="B4:B6"/>
    <mergeCell ref="C4:C6"/>
    <mergeCell ref="A36:A48"/>
    <mergeCell ref="A8:D8"/>
    <mergeCell ref="A9:A18"/>
    <mergeCell ref="B9:D9"/>
    <mergeCell ref="B13:D13"/>
    <mergeCell ref="B17:D17"/>
    <mergeCell ref="A19:A22"/>
    <mergeCell ref="A23:A24"/>
    <mergeCell ref="A25:A33"/>
    <mergeCell ref="A34:D34"/>
    <mergeCell ref="A35:D35"/>
    <mergeCell ref="D4:D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2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80"/>
    </sheetView>
  </sheetViews>
  <sheetFormatPr defaultColWidth="9.140625" defaultRowHeight="12.75"/>
  <cols>
    <col min="11" max="1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Малюкова</dc:creator>
  <cp:keywords/>
  <dc:description/>
  <cp:lastModifiedBy>Дёмина Анна</cp:lastModifiedBy>
  <cp:lastPrinted>2013-06-06T06:06:21Z</cp:lastPrinted>
  <dcterms:created xsi:type="dcterms:W3CDTF">2012-04-07T09:08:40Z</dcterms:created>
  <dcterms:modified xsi:type="dcterms:W3CDTF">2013-06-28T11:00:29Z</dcterms:modified>
  <cp:category/>
  <cp:version/>
  <cp:contentType/>
  <cp:contentStatus/>
</cp:coreProperties>
</file>